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917" firstSheet="8" activeTab="16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  <externalReference r:id="rId23"/>
  </externalReferences>
  <calcPr calcId="144525"/>
</workbook>
</file>

<file path=xl/sharedStrings.xml><?xml version="1.0" encoding="utf-8"?>
<sst xmlns="http://schemas.openxmlformats.org/spreadsheetml/2006/main" count="546" uniqueCount="258">
  <si>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2021.10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</si>
  <si>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</si>
  <si>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</si>
  <si>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</si>
  <si>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</si>
  <si>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</si>
  <si>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</si>
  <si>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</si>
  <si>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</si>
  <si>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</si>
  <si>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</si>
  <si>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</si>
  <si>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2021年1-10月主要经济指标完成情况</t>
  </si>
  <si>
    <t>指 标</t>
  </si>
  <si>
    <t>单位</t>
  </si>
  <si>
    <t>绝对值</t>
  </si>
  <si>
    <t>增长%</t>
  </si>
  <si>
    <t>生产总值(GDP)（1-9月）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</si>
  <si>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</si>
  <si>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</si>
  <si>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</si>
  <si>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</si>
  <si>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</si>
  <si>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</si>
  <si>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</si>
  <si>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</si>
  <si>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</si>
  <si>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</si>
  <si>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</si>
  <si>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</si>
  <si>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</si>
  <si>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</si>
  <si>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</si>
  <si>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</si>
  <si>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</si>
  <si>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</si>
  <si>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</si>
  <si>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</si>
  <si>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</si>
  <si>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1-9月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</si>
  <si>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</si>
  <si>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</si>
  <si>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</si>
  <si>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</si>
  <si>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</si>
  <si>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</si>
  <si>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</si>
  <si>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</si>
  <si>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</si>
  <si>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</si>
  <si>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</si>
  <si>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新营利性服务业</t>
  </si>
  <si>
    <t xml:space="preserve">    新非营利性服务业</t>
  </si>
  <si>
    <t xml:space="preserve">  三次产业结构（%）</t>
  </si>
  <si>
    <t>27.4:28.4:44.2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</si>
  <si>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</si>
  <si>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</si>
  <si>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</si>
  <si>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</si>
  <si>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</si>
  <si>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</si>
  <si>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</si>
  <si>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</si>
  <si>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</si>
  <si>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10月</t>
  </si>
  <si>
    <t>1-10月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</si>
  <si>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</si>
  <si>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</si>
  <si>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</si>
  <si>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</si>
  <si>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</si>
  <si>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</si>
  <si>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>-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</si>
  <si>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</si>
  <si>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</si>
  <si>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</si>
  <si>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</si>
  <si>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</si>
  <si>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</si>
  <si>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</si>
  <si>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</si>
  <si>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</si>
  <si>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</si>
  <si>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</si>
  <si>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</si>
  <si>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</si>
  <si>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</si>
  <si>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</si>
  <si>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</si>
  <si>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</si>
  <si>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</si>
  <si>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</si>
  <si>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</si>
  <si>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</si>
  <si>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</si>
  <si>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</si>
  <si>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</si>
  <si>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</si>
  <si>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</si>
  <si>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</si>
  <si>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</si>
  <si>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</si>
  <si>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</si>
  <si>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</si>
  <si>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</si>
  <si>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</si>
  <si>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</si>
  <si>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</si>
  <si>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</si>
  <si>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</si>
  <si>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</si>
  <si>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</si>
  <si>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</si>
  <si>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</si>
  <si>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</si>
  <si>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</si>
  <si>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</si>
  <si>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</si>
  <si>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</si>
  <si>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二、商品销售额（1-9月）</t>
  </si>
  <si>
    <t>三、住宿餐饮业营业额（1-9月）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</si>
  <si>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</si>
  <si>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</si>
  <si>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</si>
  <si>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</si>
  <si>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</si>
  <si>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</si>
  <si>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</si>
  <si>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</si>
  <si>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</si>
  <si>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</si>
  <si>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</si>
  <si>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</si>
  <si>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</si>
  <si>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</si>
  <si>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</si>
  <si>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</si>
  <si>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</si>
  <si>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</si>
  <si>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</si>
  <si>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</si>
  <si>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</si>
  <si>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</si>
  <si>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</si>
  <si>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</si>
  <si>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</si>
  <si>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</si>
  <si>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</si>
  <si>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</si>
  <si>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</si>
  <si>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</si>
  <si>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</si>
  <si>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</si>
  <si>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</si>
  <si>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</si>
  <si>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</si>
  <si>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</si>
  <si>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</si>
  <si>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</si>
  <si>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</si>
  <si>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</si>
  <si>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</si>
  <si>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</si>
  <si>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</si>
  <si>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</si>
  <si>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</si>
  <si>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</si>
  <si>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</si>
  <si>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</si>
  <si>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</si>
  <si>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</si>
  <si>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</si>
  <si>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</si>
  <si>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</si>
  <si>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</si>
  <si>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</si>
  <si>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</si>
  <si>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</si>
  <si>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</si>
  <si>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</si>
  <si>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</si>
  <si>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</si>
  <si>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</si>
  <si>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</si>
  <si>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</si>
  <si>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</si>
  <si>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</si>
  <si>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</si>
  <si>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</si>
  <si>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</si>
  <si>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</si>
  <si>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</si>
  <si>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</si>
  <si>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</si>
  <si>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</si>
  <si>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</si>
  <si>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</si>
  <si>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</si>
  <si>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</si>
  <si>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</si>
  <si>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</si>
  <si>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</si>
  <si>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</si>
  <si>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</si>
  <si>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</si>
  <si>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</si>
  <si>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</si>
  <si>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</si>
  <si>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</si>
  <si>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</si>
  <si>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</si>
  <si>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</si>
  <si>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</si>
  <si>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</si>
  <si>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</si>
  <si>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</si>
  <si>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</si>
  <si>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</si>
  <si>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</si>
  <si>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</si>
  <si>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</si>
  <si>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安铺</t>
  </si>
  <si>
    <t>石城</t>
  </si>
  <si>
    <t>新民</t>
  </si>
  <si>
    <t>吉水</t>
  </si>
  <si>
    <t>河唇</t>
  </si>
  <si>
    <t>石角</t>
  </si>
  <si>
    <t>良垌</t>
  </si>
  <si>
    <t>横山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</si>
  <si>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</si>
  <si>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</si>
  <si>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</si>
  <si>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</si>
  <si>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</si>
  <si>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一、生产总值（1-9月）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</si>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</sst>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4" formatCode="_ &quot;￥&quot;* #,##0.00_ ;_ &quot;￥&quot;* \-#,##0.00_ ;_ &quot;￥&quot;* &quot;-&quot;??_ ;_ @_ "/>
    <numFmt numFmtId="176" formatCode="#,##0.0_ "/>
    <numFmt numFmtId="177" formatCode="0.0"/>
    <numFmt numFmtId="42" formatCode="_ &quot;￥&quot;* #,##0_ ;_ &quot;￥&quot;* \-#,##0_ ;_ &quot;￥&quot;* &quot;-&quot;_ ;_ @_ "/>
    <numFmt numFmtId="178" formatCode="\$#,##0.00;\(\$#,##0.00\)"/>
    <numFmt numFmtId="43" formatCode="_ * #,##0.00_ ;_ * \-#,##0.00_ ;_ * &quot;-&quot;??_ ;_ @_ "/>
    <numFmt numFmtId="179" formatCode="yy\.mm\.dd"/>
    <numFmt numFmtId="180" formatCode="&quot;$&quot;#,##0_);[Red]\(&quot;$&quot;#,##0\)"/>
    <numFmt numFmtId="41" formatCode="_ * #,##0_ ;_ * \-#,##0_ ;_ * &quot;-&quot;_ ;_ @_ "/>
    <numFmt numFmtId="181" formatCode="0_);\(0\)"/>
    <numFmt numFmtId="182" formatCode="#,##0.0_);\(#,##0.0\)"/>
    <numFmt numFmtId="183" formatCode="0.0_ "/>
    <numFmt numFmtId="184" formatCode="_-&quot;$&quot;* #,##0_-;\-&quot;$&quot;* #,##0_-;_-&quot;$&quot;* &quot;-&quot;_-;_-@_-"/>
    <numFmt numFmtId="185" formatCode="&quot;$&quot;\ #,##0_-;[Red]&quot;$&quot;\ #,##0\-"/>
    <numFmt numFmtId="186" formatCode="0_ "/>
    <numFmt numFmtId="187" formatCode="_-* #,##0_$_-;\-* #,##0_$_-;_-* &quot;-&quot;_$_-;_-@_-"/>
    <numFmt numFmtId="188" formatCode="_-&quot;$&quot;\ * #,##0.00_-;_-&quot;$&quot;\ * #,##0.00\-;_-&quot;$&quot;\ * &quot;-&quot;??_-;_-@_-"/>
    <numFmt numFmtId="189" formatCode="_(&quot;$&quot;* #,##0.00_);_(&quot;$&quot;* \(#,##0.00\);_(&quot;$&quot;* &quot;-&quot;??_);_(@_)"/>
    <numFmt numFmtId="190" formatCode="0.00_)"/>
    <numFmt numFmtId="191" formatCode="#,##0;\-#,##0;&quot;-&quot;"/>
    <numFmt numFmtId="192" formatCode="&quot;$&quot;\ #,##0.00_-;[Red]&quot;$&quot;\ #,##0.00\-"/>
    <numFmt numFmtId="193" formatCode="_-* #,##0.00_-;\-* #,##0.00_-;_-* &quot;-&quot;??_-;_-@_-"/>
    <numFmt numFmtId="194" formatCode="#,##0;\(#,##0\)"/>
    <numFmt numFmtId="195" formatCode="_-* #,##0&quot;$&quot;_-;\-* #,##0&quot;$&quot;_-;_-* &quot;-&quot;&quot;$&quot;_-;_-@_-"/>
    <numFmt numFmtId="196" formatCode="\$#,##0;\(\$#,##0\)"/>
    <numFmt numFmtId="197" formatCode="_-&quot;$&quot;\ * #,##0_-;_-&quot;$&quot;\ * #,##0\-;_-&quot;$&quot;\ * &quot;-&quot;_-;_-@_-"/>
    <numFmt numFmtId="198" formatCode="&quot;$&quot;#,##0.00_);[Red]\(&quot;$&quot;#,##0.00\)"/>
    <numFmt numFmtId="199" formatCode="#\ ??/??"/>
    <numFmt numFmtId="200" formatCode="0.00_);[Red]\(0.00\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.00&quot;$&quot;_-;\-* #,##0.00&quot;$&quot;_-;_-* &quot;-&quot;??&quot;$&quot;_-;_-@_-"/>
    <numFmt numFmtId="204" formatCode="0_);[Red]\(0\)"/>
    <numFmt numFmtId="205" formatCode="0.00_ "/>
    <numFmt numFmtId="206" formatCode="#,##0.0"/>
    <numFmt numFmtId="207" formatCode="0.0_);[Red]\(0.0\)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楷体_GB2312"/>
      <charset val="134"/>
    </font>
    <font>
      <sz val="10"/>
      <color indexed="20"/>
      <name val="宋体"/>
      <charset val="134"/>
    </font>
    <font>
      <sz val="11"/>
      <color indexed="10"/>
      <name val="宋体"/>
      <charset val="134"/>
    </font>
    <font>
      <b/>
      <sz val="12"/>
      <color indexed="9"/>
      <name val="楷体_GB2312"/>
      <charset val="134"/>
    </font>
    <font>
      <sz val="11"/>
      <color indexed="17"/>
      <name val="宋体"/>
      <charset val="134"/>
    </font>
    <font>
      <sz val="10.5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sz val="8"/>
      <name val="Times New Roman"/>
      <charset val="134"/>
    </font>
    <font>
      <sz val="12"/>
      <color indexed="60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name val="Helv"/>
      <charset val="134"/>
    </font>
    <font>
      <sz val="11"/>
      <color indexed="60"/>
      <name val="宋体"/>
      <charset val="134"/>
    </font>
    <font>
      <sz val="12"/>
      <color indexed="62"/>
      <name val="楷体_GB2312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2"/>
      <color indexed="23"/>
      <name val="楷体_GB2312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楷体_GB2312"/>
      <charset val="134"/>
    </font>
    <font>
      <b/>
      <sz val="18"/>
      <color theme="3"/>
      <name val="宋体"/>
      <charset val="134"/>
      <scheme val="minor"/>
    </font>
    <font>
      <b/>
      <sz val="11"/>
      <color indexed="56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0"/>
      <name val="Arial"/>
      <charset val="134"/>
    </font>
    <font>
      <b/>
      <sz val="12"/>
      <color indexed="63"/>
      <name val="楷体_GB2312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Geneva"/>
      <charset val="134"/>
    </font>
    <font>
      <u/>
      <sz val="12"/>
      <color indexed="36"/>
      <name val="宋体"/>
      <charset val="134"/>
    </font>
    <font>
      <sz val="10"/>
      <name val="Helv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color indexed="9"/>
      <name val="Helv"/>
      <charset val="134"/>
    </font>
    <font>
      <b/>
      <sz val="12"/>
      <color indexed="52"/>
      <name val="楷体_GB2312"/>
      <charset val="134"/>
    </font>
    <font>
      <sz val="10"/>
      <name val="Courier"/>
      <charset val="134"/>
    </font>
    <font>
      <sz val="10"/>
      <name val="Arial"/>
      <charset val="134"/>
    </font>
    <font>
      <sz val="12"/>
      <name val="????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3"/>
      <color indexed="62"/>
      <name val="宋体"/>
      <charset val="134"/>
    </font>
    <font>
      <sz val="10"/>
      <color indexed="8"/>
      <name val="Arial"/>
      <charset val="134"/>
    </font>
    <font>
      <sz val="11"/>
      <color indexed="53"/>
      <name val="宋体"/>
      <charset val="134"/>
    </font>
    <font>
      <sz val="12"/>
      <color indexed="17"/>
      <name val="楷体_GB2312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sz val="7"/>
      <name val="Small Fonts"/>
      <charset val="134"/>
    </font>
    <font>
      <sz val="10"/>
      <name val="楷体"/>
      <charset val="134"/>
    </font>
    <font>
      <sz val="12"/>
      <name val="Arial"/>
      <charset val="134"/>
    </font>
    <font>
      <sz val="10"/>
      <color indexed="17"/>
      <name val="宋体"/>
      <charset val="134"/>
    </font>
    <font>
      <b/>
      <sz val="10"/>
      <name val="Tms Rmn"/>
      <charset val="134"/>
    </font>
    <font>
      <sz val="8"/>
      <name val="Arial"/>
      <charset val="134"/>
    </font>
    <font>
      <b/>
      <sz val="15"/>
      <color indexed="56"/>
      <name val="楷体_GB2312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color indexed="52"/>
      <name val="楷体_GB2312"/>
      <charset val="134"/>
    </font>
    <font>
      <b/>
      <sz val="9"/>
      <name val="Arial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4"/>
      <name val="楷体"/>
      <charset val="134"/>
    </font>
    <font>
      <sz val="12"/>
      <name val="바탕체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gray0625"/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7">
    <xf numFmtId="0" fontId="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2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9" borderId="27" applyNumberFormat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/>
    <xf numFmtId="0" fontId="47" fillId="0" borderId="0">
      <alignment horizontal="center" wrapText="1"/>
      <protection locked="0"/>
    </xf>
    <xf numFmtId="41" fontId="2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/>
    <xf numFmtId="0" fontId="2" fillId="10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9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20" fillId="35" borderId="30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64" fillId="0" borderId="0"/>
    <xf numFmtId="0" fontId="27" fillId="6" borderId="0" applyNumberFormat="0" applyBorder="0" applyAlignment="0" applyProtection="0"/>
    <xf numFmtId="0" fontId="6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28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4" fillId="4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4" fillId="4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72" fillId="22" borderId="35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2" fillId="0" borderId="0"/>
    <xf numFmtId="0" fontId="29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22" borderId="27" applyNumberFormat="0" applyAlignment="0" applyProtection="0">
      <alignment vertical="center"/>
    </xf>
    <xf numFmtId="0" fontId="52" fillId="30" borderId="29" applyNumberFormat="0" applyAlignment="0" applyProtection="0">
      <alignment vertical="center"/>
    </xf>
    <xf numFmtId="0" fontId="6" fillId="0" borderId="0"/>
    <xf numFmtId="0" fontId="29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3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7" fillId="0" borderId="40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88" fillId="5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6" fillId="0" borderId="0"/>
    <xf numFmtId="0" fontId="29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6" fillId="0" borderId="0"/>
    <xf numFmtId="0" fontId="29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53" fillId="58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6" fillId="0" borderId="0"/>
    <xf numFmtId="0" fontId="41" fillId="0" borderId="25" applyNumberFormat="0" applyFill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1" fillId="0" borderId="0"/>
    <xf numFmtId="0" fontId="33" fillId="0" borderId="23" applyNumberFormat="0" applyFill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34" fillId="6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91" fillId="0" borderId="0"/>
    <xf numFmtId="0" fontId="91" fillId="0" borderId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5" fillId="18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190" fontId="96" fillId="0" borderId="0"/>
    <xf numFmtId="0" fontId="39" fillId="24" borderId="0" applyNumberFormat="0" applyBorder="0" applyAlignment="0" applyProtection="0">
      <alignment vertical="center"/>
    </xf>
    <xf numFmtId="0" fontId="64" fillId="0" borderId="0"/>
    <xf numFmtId="0" fontId="51" fillId="9" borderId="0" applyNumberFormat="0" applyBorder="0" applyAlignment="0" applyProtection="0">
      <alignment vertical="center"/>
    </xf>
    <xf numFmtId="0" fontId="64" fillId="0" borderId="0">
      <protection locked="0"/>
    </xf>
    <xf numFmtId="4" fontId="6" fillId="0" borderId="0" applyFont="0" applyFill="0" applyBorder="0" applyAlignment="0" applyProtection="0"/>
    <xf numFmtId="0" fontId="2" fillId="11" borderId="0" applyNumberFormat="0" applyBorder="0" applyAlignment="0" applyProtection="0"/>
    <xf numFmtId="0" fontId="97" fillId="0" borderId="0"/>
    <xf numFmtId="0" fontId="33" fillId="0" borderId="0" applyNumberFormat="0" applyFill="0" applyBorder="0" applyAlignment="0" applyProtection="0">
      <alignment vertical="center"/>
    </xf>
    <xf numFmtId="0" fontId="98" fillId="0" borderId="0"/>
    <xf numFmtId="0" fontId="0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64" fillId="0" borderId="0"/>
    <xf numFmtId="0" fontId="0" fillId="3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9" fillId="0" borderId="0"/>
    <xf numFmtId="0" fontId="0" fillId="18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89" fillId="0" borderId="0"/>
    <xf numFmtId="0" fontId="26" fillId="27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4" fillId="0" borderId="0"/>
    <xf numFmtId="0" fontId="39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64" fillId="0" borderId="0"/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3" fillId="0" borderId="3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7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6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3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19" fillId="65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19" fillId="6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9" fillId="6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5" fillId="10" borderId="3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5" fillId="10" borderId="33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5" fillId="10" borderId="33" applyNumberFormat="0" applyAlignment="0" applyProtection="0">
      <alignment vertical="center"/>
    </xf>
    <xf numFmtId="0" fontId="92" fillId="0" borderId="0"/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36" borderId="0" applyNumberFormat="0" applyBorder="0" applyAlignment="0" applyProtection="0">
      <alignment vertical="center"/>
    </xf>
    <xf numFmtId="0" fontId="91" fillId="0" borderId="0">
      <protection locked="0"/>
    </xf>
    <xf numFmtId="0" fontId="28" fillId="6" borderId="0" applyNumberFormat="0" applyBorder="0" applyAlignment="0" applyProtection="0">
      <alignment vertical="center"/>
    </xf>
    <xf numFmtId="0" fontId="95" fillId="10" borderId="33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6" fillId="17" borderId="24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7" fillId="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19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32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6" fillId="14" borderId="0" applyNumberFormat="0" applyFont="0" applyBorder="0" applyAlignment="0" applyProtection="0"/>
    <xf numFmtId="0" fontId="26" fillId="10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37" fontId="107" fillId="0" borderId="0"/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108" fillId="0" borderId="10" applyNumberFormat="0" applyFill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28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101" fillId="0" borderId="42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0" borderId="0"/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2" fillId="19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85" fontId="97" fillId="0" borderId="0"/>
    <xf numFmtId="0" fontId="0" fillId="9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19" borderId="28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/>
    <xf numFmtId="0" fontId="0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1" fillId="2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32" fillId="0" borderId="0"/>
    <xf numFmtId="0" fontId="0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4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6" fillId="17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9" fillId="0" borderId="3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9" fillId="0" borderId="3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11" fillId="67" borderId="8">
      <protection locked="0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102" fillId="0" borderId="0" applyNumberFormat="0" applyFill="0" applyBorder="0" applyAlignment="0" applyProtection="0">
      <alignment vertical="top"/>
    </xf>
    <xf numFmtId="0" fontId="35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5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112" fillId="19" borderId="2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71" fillId="4" borderId="34" applyNumberFormat="0" applyAlignment="0" applyProtection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" fillId="0" borderId="0"/>
    <xf numFmtId="0" fontId="29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" fillId="0" borderId="0"/>
    <xf numFmtId="0" fontId="29" fillId="3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6" fillId="0" borderId="0"/>
    <xf numFmtId="0" fontId="29" fillId="3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" fillId="0" borderId="0"/>
    <xf numFmtId="0" fontId="29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08" fillId="0" borderId="10" applyNumberFormat="0" applyFill="0" applyProtection="0">
      <alignment horizont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14" fillId="0" borderId="0"/>
    <xf numFmtId="0" fontId="29" fillId="3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178" fontId="92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179" fontId="97" fillId="0" borderId="10" applyFill="0" applyProtection="0">
      <alignment horizontal="right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5" fillId="0" borderId="0"/>
    <xf numFmtId="0" fontId="29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6" fillId="2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6" fillId="2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6" fillId="27" borderId="0" applyNumberFormat="0" applyBorder="0" applyAlignment="0" applyProtection="0"/>
    <xf numFmtId="0" fontId="0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6" fillId="17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109" fillId="0" borderId="0" applyProtection="0"/>
    <xf numFmtId="0" fontId="26" fillId="3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7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" fillId="19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24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7" fillId="6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0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6" fillId="10" borderId="0" applyNumberFormat="0" applyBorder="0" applyAlignment="0" applyProtection="0"/>
    <xf numFmtId="189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92" fillId="0" borderId="0"/>
    <xf numFmtId="0" fontId="26" fillId="8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" fillId="24" borderId="0" applyNumberFormat="0" applyBorder="0" applyAlignment="0" applyProtection="0"/>
    <xf numFmtId="0" fontId="73" fillId="10" borderId="33" applyNumberFormat="0" applyAlignment="0" applyProtection="0">
      <alignment vertical="center"/>
    </xf>
    <xf numFmtId="0" fontId="2" fillId="24" borderId="0" applyNumberFormat="0" applyBorder="0" applyAlignment="0" applyProtection="0"/>
    <xf numFmtId="0" fontId="73" fillId="10" borderId="33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34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42" fillId="0" borderId="26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3" fillId="0" borderId="44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39" fillId="18" borderId="0" applyNumberFormat="0" applyBorder="0" applyAlignment="0" applyProtection="0">
      <alignment vertical="center"/>
    </xf>
    <xf numFmtId="0" fontId="32" fillId="0" borderId="0"/>
    <xf numFmtId="0" fontId="33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/>
    <xf numFmtId="0" fontId="71" fillId="4" borderId="34" applyNumberFormat="0" applyAlignment="0" applyProtection="0">
      <alignment vertical="center"/>
    </xf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191" fontId="102" fillId="0" borderId="0" applyFill="0" applyBorder="0" applyAlignment="0"/>
    <xf numFmtId="0" fontId="73" fillId="10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4" fontId="92" fillId="0" borderId="0"/>
    <xf numFmtId="0" fontId="45" fillId="24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33" fillId="0" borderId="23" applyNumberFormat="0" applyFill="0" applyAlignment="0" applyProtection="0">
      <alignment vertical="center"/>
    </xf>
    <xf numFmtId="196" fontId="92" fillId="0" borderId="0"/>
    <xf numFmtId="0" fontId="39" fillId="2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9" fillId="0" borderId="0" applyProtection="0"/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12" fillId="1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2" fillId="0" borderId="41" applyNumberFormat="0" applyAlignment="0" applyProtection="0">
      <alignment horizontal="left" vertical="center"/>
    </xf>
    <xf numFmtId="0" fontId="35" fillId="5" borderId="0" applyNumberFormat="0" applyBorder="0" applyAlignment="0" applyProtection="0">
      <alignment vertical="center"/>
    </xf>
    <xf numFmtId="0" fontId="82" fillId="0" borderId="45">
      <alignment horizontal="left" vertical="center"/>
    </xf>
    <xf numFmtId="0" fontId="6" fillId="19" borderId="28" applyNumberFormat="0" applyFon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71" fillId="4" borderId="34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86" fillId="10" borderId="34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86" fillId="10" borderId="34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71" fillId="10" borderId="34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7" fillId="0" borderId="0" applyProtection="0"/>
    <xf numFmtId="0" fontId="39" fillId="18" borderId="0" applyNumberFormat="0" applyBorder="0" applyAlignment="0" applyProtection="0">
      <alignment vertical="center"/>
    </xf>
    <xf numFmtId="0" fontId="82" fillId="0" borderId="0" applyProtection="0"/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82" fontId="60" fillId="37" borderId="0"/>
    <xf numFmtId="9" fontId="6" fillId="0" borderId="0" applyFont="0" applyFill="0" applyBorder="0" applyAlignment="0" applyProtection="0"/>
    <xf numFmtId="0" fontId="56" fillId="0" borderId="3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182" fontId="94" fillId="56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197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27" fillId="6" borderId="0" applyNumberFormat="0" applyBorder="0" applyAlignment="0" applyProtection="0"/>
    <xf numFmtId="197" fontId="6" fillId="0" borderId="0" applyFont="0" applyFill="0" applyBorder="0" applyAlignment="0" applyProtection="0"/>
    <xf numFmtId="0" fontId="61" fillId="28" borderId="0" applyNumberFormat="0" applyBorder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0" borderId="0"/>
    <xf numFmtId="0" fontId="91" fillId="0" borderId="0"/>
    <xf numFmtId="0" fontId="104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199" fontId="6" fillId="0" borderId="0" applyFont="0" applyFill="0" applyProtection="0"/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71" fillId="10" borderId="34" applyNumberFormat="0" applyAlignment="0" applyProtection="0">
      <alignment vertical="center"/>
    </xf>
    <xf numFmtId="0" fontId="6" fillId="0" borderId="0">
      <alignment vertical="center"/>
    </xf>
    <xf numFmtId="0" fontId="71" fillId="10" borderId="34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71" fillId="10" borderId="34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118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85" fillId="0" borderId="0" applyNumberFormat="0" applyFill="0" applyBorder="0" applyAlignment="0" applyProtection="0"/>
    <xf numFmtId="0" fontId="111" fillId="67" borderId="8">
      <protection locked="0"/>
    </xf>
    <xf numFmtId="0" fontId="111" fillId="67" borderId="8">
      <protection locked="0"/>
    </xf>
    <xf numFmtId="0" fontId="6" fillId="0" borderId="0"/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5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45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45" fillId="24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45" fillId="24" borderId="0" applyNumberFormat="0" applyBorder="0" applyAlignment="0" applyProtection="0">
      <alignment vertical="center"/>
    </xf>
    <xf numFmtId="0" fontId="109" fillId="0" borderId="46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1" fillId="2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19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39" fillId="18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0" fillId="19" borderId="28" applyNumberFormat="0" applyFont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97" fillId="0" borderId="11" applyNumberFormat="0" applyFill="0" applyProtection="0">
      <alignment horizontal="right"/>
    </xf>
    <xf numFmtId="0" fontId="81" fillId="0" borderId="3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3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3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3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3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01" fillId="0" borderId="42" applyNumberFormat="0" applyFill="0" applyAlignment="0" applyProtection="0">
      <alignment vertical="center"/>
    </xf>
    <xf numFmtId="0" fontId="101" fillId="0" borderId="42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01" fillId="0" borderId="42" applyNumberFormat="0" applyFill="0" applyAlignment="0" applyProtection="0">
      <alignment vertical="center"/>
    </xf>
    <xf numFmtId="0" fontId="101" fillId="0" borderId="4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6" fillId="0" borderId="0"/>
    <xf numFmtId="0" fontId="101" fillId="0" borderId="4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42" fillId="0" borderId="26" applyNumberFormat="0" applyFill="0" applyAlignment="0" applyProtection="0">
      <alignment vertical="center"/>
    </xf>
    <xf numFmtId="0" fontId="6" fillId="0" borderId="0"/>
    <xf numFmtId="0" fontId="30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06" fillId="0" borderId="43" applyNumberFormat="0" applyFill="0" applyAlignment="0" applyProtection="0">
      <alignment vertical="center"/>
    </xf>
    <xf numFmtId="0" fontId="106" fillId="0" borderId="4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06" fillId="0" borderId="43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06" fillId="0" borderId="4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6" fillId="0" borderId="0"/>
    <xf numFmtId="0" fontId="106" fillId="0" borderId="43" applyNumberFormat="0" applyFill="0" applyAlignment="0" applyProtection="0">
      <alignment vertical="center"/>
    </xf>
    <xf numFmtId="0" fontId="106" fillId="0" borderId="4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20" fillId="0" borderId="11" applyNumberFormat="0" applyFill="0" applyProtection="0">
      <alignment horizontal="center"/>
    </xf>
    <xf numFmtId="0" fontId="4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" fillId="0" borderId="0"/>
    <xf numFmtId="0" fontId="45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21" fillId="0" borderId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39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4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103" fillId="0" borderId="3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93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1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5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1" borderId="33" applyNumberFormat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62" fillId="11" borderId="33" applyNumberFormat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2" fillId="11" borderId="33" applyNumberFormat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2" fillId="11" borderId="33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2" fillId="11" borderId="33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11" borderId="33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10" fillId="24" borderId="0" applyNumberFormat="0" applyBorder="0" applyAlignment="0" applyProtection="0">
      <alignment vertical="center"/>
    </xf>
    <xf numFmtId="0" fontId="6" fillId="0" borderId="0"/>
    <xf numFmtId="0" fontId="11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1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10" fillId="24" borderId="0" applyNumberFormat="0" applyBorder="0" applyAlignment="0" applyProtection="0">
      <alignment vertical="center"/>
    </xf>
    <xf numFmtId="0" fontId="6" fillId="0" borderId="0"/>
    <xf numFmtId="0" fontId="11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04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4" fillId="24" borderId="0" applyNumberFormat="0" applyBorder="0" applyAlignment="0" applyProtection="0">
      <alignment vertical="center"/>
    </xf>
    <xf numFmtId="0" fontId="6" fillId="0" borderId="0"/>
    <xf numFmtId="0" fontId="44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1" fillId="28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44" fillId="24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29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116" fillId="0" borderId="32" applyNumberFormat="0" applyFill="0" applyAlignment="0" applyProtection="0">
      <alignment vertical="center"/>
    </xf>
    <xf numFmtId="0" fontId="45" fillId="18" borderId="0" applyNumberFormat="0" applyBorder="0" applyAlignment="0" applyProtection="0"/>
    <xf numFmtId="0" fontId="116" fillId="0" borderId="32" applyNumberFormat="0" applyFill="0" applyAlignment="0" applyProtection="0">
      <alignment vertical="center"/>
    </xf>
    <xf numFmtId="0" fontId="45" fillId="18" borderId="0" applyNumberFormat="0" applyBorder="0" applyAlignment="0" applyProtection="0"/>
    <xf numFmtId="0" fontId="116" fillId="0" borderId="32" applyNumberFormat="0" applyFill="0" applyAlignment="0" applyProtection="0">
      <alignment vertical="center"/>
    </xf>
    <xf numFmtId="0" fontId="45" fillId="18" borderId="0" applyNumberFormat="0" applyBorder="0" applyAlignment="0" applyProtection="0"/>
    <xf numFmtId="0" fontId="116" fillId="0" borderId="32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3" fillId="0" borderId="39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39" applyNumberFormat="0" applyFill="0" applyAlignment="0" applyProtection="0">
      <alignment vertical="center"/>
    </xf>
    <xf numFmtId="0" fontId="99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69" fillId="4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73" fillId="10" borderId="33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177" fontId="9" fillId="0" borderId="2">
      <alignment vertical="center"/>
      <protection locked="0"/>
    </xf>
    <xf numFmtId="0" fontId="46" fillId="17" borderId="24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103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103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103" fillId="0" borderId="32" applyNumberFormat="0" applyFill="0" applyAlignment="0" applyProtection="0">
      <alignment vertical="center"/>
    </xf>
    <xf numFmtId="0" fontId="103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202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1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7" fillId="0" borderId="11" applyNumberFormat="0" applyFill="0" applyProtection="0">
      <alignment horizontal="left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1" fillId="4" borderId="34" applyNumberFormat="0" applyAlignment="0" applyProtection="0">
      <alignment vertical="center"/>
    </xf>
    <xf numFmtId="0" fontId="86" fillId="10" borderId="34" applyNumberFormat="0" applyAlignment="0" applyProtection="0">
      <alignment vertical="center"/>
    </xf>
    <xf numFmtId="0" fontId="86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4" borderId="34" applyNumberFormat="0" applyAlignment="0" applyProtection="0">
      <alignment vertical="center"/>
    </xf>
    <xf numFmtId="0" fontId="71" fillId="4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71" fillId="10" borderId="34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0" fontId="58" fillId="11" borderId="33" applyNumberFormat="0" applyAlignment="0" applyProtection="0">
      <alignment vertical="center"/>
    </xf>
    <xf numFmtId="1" fontId="97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4" fontId="6" fillId="0" borderId="5" xfId="0" applyNumberFormat="1" applyFont="1" applyFill="1" applyBorder="1" applyAlignment="1">
      <alignment horizontal="center" vertical="center"/>
    </xf>
    <xf numFmtId="18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5" fontId="7" fillId="0" borderId="8" xfId="3028" applyNumberFormat="1" applyFont="1" applyFill="1" applyBorder="1" applyAlignment="1" applyProtection="1">
      <alignment horizontal="center" vertical="center" wrapText="1"/>
    </xf>
    <xf numFmtId="183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5" fontId="9" fillId="0" borderId="8" xfId="3028" applyNumberFormat="1" applyFont="1" applyFill="1" applyBorder="1" applyAlignment="1" applyProtection="1">
      <alignment horizontal="center" vertical="center" wrapText="1"/>
    </xf>
    <xf numFmtId="183" fontId="9" fillId="0" borderId="9" xfId="3028" applyNumberFormat="1" applyFont="1" applyFill="1" applyBorder="1" applyAlignment="1" applyProtection="1">
      <alignment horizontal="center" vertical="center" wrapText="1"/>
    </xf>
    <xf numFmtId="186" fontId="8" fillId="0" borderId="8" xfId="0" applyNumberFormat="1" applyFont="1" applyBorder="1" applyAlignment="1">
      <alignment horizontal="center" vertical="center"/>
    </xf>
    <xf numFmtId="183" fontId="8" fillId="0" borderId="8" xfId="0" applyNumberFormat="1" applyFont="1" applyBorder="1" applyAlignment="1">
      <alignment horizontal="center" vertical="center"/>
    </xf>
    <xf numFmtId="205" fontId="7" fillId="0" borderId="8" xfId="0" applyNumberFormat="1" applyFont="1" applyFill="1" applyBorder="1" applyAlignment="1">
      <alignment horizontal="center" vertical="center" wrapText="1"/>
    </xf>
    <xf numFmtId="18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83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5" fontId="7" fillId="0" borderId="11" xfId="0" applyNumberFormat="1" applyFont="1" applyFill="1" applyBorder="1" applyAlignment="1">
      <alignment horizontal="center" vertical="center" wrapText="1"/>
    </xf>
    <xf numFmtId="183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3028" applyNumberFormat="1" applyFont="1" applyFill="1" applyBorder="1" applyAlignment="1" applyProtection="1">
      <alignment horizontal="right" vertical="center" wrapText="1"/>
    </xf>
    <xf numFmtId="183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5" fontId="9" fillId="0" borderId="8" xfId="220" applyNumberFormat="1" applyFont="1" applyFill="1" applyBorder="1" applyAlignment="1">
      <alignment horizontal="right" vertical="center" wrapText="1"/>
    </xf>
    <xf numFmtId="183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0" fontId="0" fillId="0" borderId="8" xfId="0" applyNumberFormat="1" applyFont="1" applyBorder="1" applyAlignment="1">
      <alignment horizontal="center" vertical="center"/>
    </xf>
    <xf numFmtId="18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5" fontId="9" fillId="0" borderId="11" xfId="3028" applyNumberFormat="1" applyFont="1" applyFill="1" applyBorder="1" applyAlignment="1" applyProtection="1">
      <alignment horizontal="right" vertical="center" wrapText="1"/>
    </xf>
    <xf numFmtId="183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18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0" fontId="4" fillId="0" borderId="8" xfId="0" applyNumberFormat="1" applyFont="1" applyBorder="1" applyAlignment="1">
      <alignment horizontal="center" vertical="center"/>
    </xf>
    <xf numFmtId="18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86" fontId="6" fillId="0" borderId="9" xfId="0" applyNumberFormat="1" applyFont="1" applyFill="1" applyBorder="1" applyAlignment="1">
      <alignment horizontal="center" vertical="center"/>
    </xf>
    <xf numFmtId="183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83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83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83" fontId="0" fillId="0" borderId="18" xfId="0" applyNumberFormat="1" applyBorder="1" applyAlignment="1">
      <alignment vertical="center"/>
    </xf>
    <xf numFmtId="186" fontId="0" fillId="0" borderId="0" xfId="0" applyNumberFormat="1">
      <alignment vertical="center"/>
    </xf>
    <xf numFmtId="0" fontId="0" fillId="0" borderId="0" xfId="0" applyFill="1">
      <alignment vertical="center"/>
    </xf>
    <xf numFmtId="18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6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86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6" fontId="0" fillId="0" borderId="7" xfId="0" applyNumberFormat="1" applyBorder="1">
      <alignment vertical="center"/>
    </xf>
    <xf numFmtId="17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6" fontId="0" fillId="0" borderId="17" xfId="0" applyNumberFormat="1" applyBorder="1">
      <alignment vertical="center"/>
    </xf>
    <xf numFmtId="176" fontId="0" fillId="0" borderId="18" xfId="0" applyNumberFormat="1" applyFont="1" applyFill="1" applyBorder="1" applyAlignment="1" applyProtection="1">
      <alignment vertical="center"/>
    </xf>
    <xf numFmtId="183" fontId="0" fillId="0" borderId="0" xfId="0" applyNumberFormat="1" applyFill="1">
      <alignment vertical="center"/>
    </xf>
    <xf numFmtId="186" fontId="3" fillId="0" borderId="5" xfId="0" applyNumberFormat="1" applyFont="1" applyBorder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83" fontId="3" fillId="0" borderId="9" xfId="0" applyNumberFormat="1" applyFont="1" applyBorder="1" applyAlignment="1">
      <alignment horizontal="center" vertical="center"/>
    </xf>
    <xf numFmtId="183" fontId="13" fillId="0" borderId="9" xfId="0" applyNumberFormat="1" applyFont="1" applyBorder="1" applyAlignment="1">
      <alignment horizontal="center" vertical="center"/>
    </xf>
    <xf numFmtId="186" fontId="3" fillId="0" borderId="17" xfId="0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5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86" fontId="0" fillId="0" borderId="5" xfId="0" applyNumberFormat="1" applyBorder="1" applyAlignment="1">
      <alignment horizontal="center" vertical="center"/>
    </xf>
    <xf numFmtId="183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86" fontId="2" fillId="0" borderId="8" xfId="0" applyNumberFormat="1" applyFont="1" applyBorder="1" applyAlignment="1">
      <alignment horizontal="center" vertical="center"/>
    </xf>
    <xf numFmtId="183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6" fontId="0" fillId="0" borderId="8" xfId="0" applyNumberFormat="1" applyBorder="1" applyAlignment="1">
      <alignment horizontal="center" vertical="center"/>
    </xf>
    <xf numFmtId="183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86" fontId="0" fillId="0" borderId="11" xfId="0" applyNumberFormat="1" applyBorder="1" applyAlignment="1">
      <alignment horizontal="center" vertical="center"/>
    </xf>
    <xf numFmtId="183" fontId="2" fillId="0" borderId="12" xfId="0" applyNumberFormat="1" applyFont="1" applyFill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186" fontId="0" fillId="0" borderId="17" xfId="0" applyNumberFormat="1" applyFont="1" applyBorder="1" applyAlignment="1">
      <alignment horizontal="center" vertical="center"/>
    </xf>
    <xf numFmtId="183" fontId="2" fillId="0" borderId="1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183" fontId="17" fillId="0" borderId="4" xfId="0" applyNumberFormat="1" applyFont="1" applyBorder="1" applyAlignment="1">
      <alignment horizontal="right" vertical="center"/>
    </xf>
    <xf numFmtId="183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83" fontId="9" fillId="0" borderId="7" xfId="0" applyNumberFormat="1" applyFont="1" applyBorder="1" applyAlignment="1">
      <alignment horizontal="right" vertical="center"/>
    </xf>
    <xf numFmtId="183" fontId="9" fillId="0" borderId="9" xfId="0" applyNumberFormat="1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183" fontId="17" fillId="0" borderId="17" xfId="0" applyNumberFormat="1" applyFont="1" applyBorder="1" applyAlignment="1">
      <alignment horizontal="right" vertical="center"/>
    </xf>
    <xf numFmtId="183" fontId="17" fillId="0" borderId="18" xfId="0" applyNumberFormat="1" applyFont="1" applyBorder="1" applyAlignment="1">
      <alignment horizontal="right" vertical="center"/>
    </xf>
    <xf numFmtId="186" fontId="0" fillId="0" borderId="0" xfId="0" applyNumberFormat="1" applyFill="1">
      <alignment vertical="center"/>
    </xf>
    <xf numFmtId="0" fontId="18" fillId="0" borderId="0" xfId="0" applyFont="1" applyFill="1" applyAlignment="1">
      <alignment horizontal="center" vertical="center"/>
    </xf>
    <xf numFmtId="186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6" fontId="1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6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186" fontId="0" fillId="0" borderId="5" xfId="3654" applyNumberFormat="1" applyFont="1" applyFill="1" applyBorder="1" applyAlignment="1" applyProtection="1">
      <alignment horizontal="center" vertical="center"/>
    </xf>
    <xf numFmtId="186" fontId="0" fillId="0" borderId="8" xfId="0" applyNumberFormat="1" applyFill="1" applyBorder="1" applyAlignment="1">
      <alignment horizontal="center" vertical="center"/>
    </xf>
    <xf numFmtId="206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86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86" fontId="0" fillId="0" borderId="8" xfId="0" applyNumberFormat="1" applyFont="1" applyFill="1" applyBorder="1" applyAlignment="1" applyProtection="1">
      <alignment horizontal="center" vertical="center"/>
      <protection locked="0"/>
    </xf>
    <xf numFmtId="186" fontId="6" fillId="0" borderId="8" xfId="2240" applyNumberFormat="1" applyFill="1" applyBorder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86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83" fontId="2" fillId="0" borderId="18" xfId="0" applyNumberFormat="1" applyFont="1" applyFill="1" applyBorder="1" applyAlignment="1">
      <alignment horizontal="center" vertical="center"/>
    </xf>
    <xf numFmtId="18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6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86" fontId="20" fillId="3" borderId="5" xfId="0" applyNumberFormat="1" applyFont="1" applyFill="1" applyBorder="1" applyAlignment="1">
      <alignment horizontal="center" vertical="center"/>
    </xf>
    <xf numFmtId="18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86" fontId="20" fillId="3" borderId="9" xfId="0" applyNumberFormat="1" applyFont="1" applyFill="1" applyBorder="1" applyAlignment="1">
      <alignment horizontal="center" vertical="center"/>
    </xf>
    <xf numFmtId="183" fontId="9" fillId="0" borderId="9" xfId="3143" applyNumberFormat="1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>
      <alignment horizontal="right" vertical="center"/>
    </xf>
    <xf numFmtId="186" fontId="22" fillId="3" borderId="8" xfId="0" applyNumberFormat="1" applyFont="1" applyFill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186" fontId="22" fillId="3" borderId="11" xfId="0" applyNumberFormat="1" applyFont="1" applyFill="1" applyBorder="1" applyAlignment="1">
      <alignment horizontal="center" vertical="center"/>
    </xf>
    <xf numFmtId="183" fontId="9" fillId="0" borderId="12" xfId="3143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186" fontId="3" fillId="0" borderId="8" xfId="2870" applyNumberFormat="1" applyFont="1" applyFill="1" applyBorder="1" applyAlignment="1">
      <alignment vertical="center"/>
    </xf>
    <xf numFmtId="183" fontId="3" fillId="0" borderId="9" xfId="2870" applyNumberFormat="1" applyFont="1" applyFill="1" applyBorder="1" applyAlignment="1">
      <alignment horizontal="center" vertical="center"/>
    </xf>
    <xf numFmtId="183" fontId="3" fillId="0" borderId="9" xfId="2870" applyNumberFormat="1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86" fontId="3" fillId="0" borderId="19" xfId="2870" applyNumberFormat="1" applyFont="1" applyFill="1" applyBorder="1" applyAlignment="1">
      <alignment vertical="center"/>
    </xf>
    <xf numFmtId="183" fontId="3" fillId="0" borderId="18" xfId="287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3" fontId="0" fillId="0" borderId="5" xfId="0" applyNumberFormat="1" applyBorder="1" applyAlignment="1">
      <alignment horizontal="right" vertical="center"/>
    </xf>
    <xf numFmtId="183" fontId="0" fillId="0" borderId="6" xfId="0" applyNumberForma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07" fontId="2" fillId="0" borderId="8" xfId="0" applyNumberFormat="1" applyFont="1" applyFill="1" applyBorder="1" applyAlignment="1">
      <alignment horizontal="right" vertical="center"/>
    </xf>
    <xf numFmtId="183" fontId="0" fillId="0" borderId="8" xfId="0" applyNumberFormat="1" applyBorder="1" applyAlignment="1">
      <alignment horizontal="right" vertical="center"/>
    </xf>
    <xf numFmtId="183" fontId="0" fillId="0" borderId="9" xfId="0" applyNumberFormat="1" applyBorder="1" applyAlignment="1">
      <alignment horizontal="right" vertical="center"/>
    </xf>
    <xf numFmtId="183" fontId="2" fillId="0" borderId="9" xfId="0" applyNumberFormat="1" applyFont="1" applyFill="1" applyBorder="1" applyAlignment="1">
      <alignment horizontal="right" vertical="center"/>
    </xf>
    <xf numFmtId="207" fontId="0" fillId="0" borderId="8" xfId="0" applyNumberFormat="1" applyFill="1" applyBorder="1" applyAlignment="1">
      <alignment horizontal="right" vertical="center"/>
    </xf>
    <xf numFmtId="207" fontId="6" fillId="0" borderId="8" xfId="0" applyNumberFormat="1" applyFont="1" applyFill="1" applyBorder="1" applyAlignment="1">
      <alignment horizontal="right" vertical="center"/>
    </xf>
    <xf numFmtId="183" fontId="0" fillId="0" borderId="9" xfId="0" applyNumberFormat="1" applyFill="1" applyBorder="1" applyAlignment="1">
      <alignment horizontal="right" vertical="center"/>
    </xf>
    <xf numFmtId="183" fontId="0" fillId="0" borderId="8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186" fontId="0" fillId="0" borderId="8" xfId="0" applyNumberFormat="1" applyFill="1" applyBorder="1" applyAlignment="1">
      <alignment horizontal="right" vertical="center"/>
    </xf>
    <xf numFmtId="0" fontId="11" fillId="2" borderId="17" xfId="0" applyFont="1" applyFill="1" applyBorder="1">
      <alignment vertical="center"/>
    </xf>
    <xf numFmtId="0" fontId="10" fillId="0" borderId="21" xfId="0" applyFont="1" applyBorder="1">
      <alignment vertical="center"/>
    </xf>
    <xf numFmtId="186" fontId="0" fillId="0" borderId="19" xfId="0" applyNumberFormat="1" applyFill="1" applyBorder="1" applyAlignment="1">
      <alignment horizontal="right" vertical="center"/>
    </xf>
    <xf numFmtId="183" fontId="0" fillId="0" borderId="18" xfId="0" applyNumberForma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183" fontId="1" fillId="0" borderId="14" xfId="0" applyNumberFormat="1" applyFont="1" applyBorder="1" applyAlignment="1">
      <alignment horizontal="center" vertical="center"/>
    </xf>
    <xf numFmtId="186" fontId="6" fillId="0" borderId="8" xfId="0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186" fontId="0" fillId="0" borderId="19" xfId="0" applyNumberFormat="1" applyBorder="1" applyAlignment="1">
      <alignment horizontal="center" vertical="center"/>
    </xf>
    <xf numFmtId="183" fontId="2" fillId="4" borderId="18" xfId="0" applyNumberFormat="1" applyFont="1" applyFill="1" applyBorder="1" applyAlignment="1">
      <alignment horizontal="center" vertical="center"/>
    </xf>
    <xf numFmtId="183" fontId="0" fillId="0" borderId="0" xfId="0" applyNumberFormat="1">
      <alignment vertical="center"/>
    </xf>
    <xf numFmtId="183" fontId="1" fillId="0" borderId="0" xfId="0" applyNumberFormat="1" applyFont="1" applyAlignment="1">
      <alignment horizontal="center" vertical="center"/>
    </xf>
    <xf numFmtId="183" fontId="11" fillId="0" borderId="0" xfId="0" applyNumberFormat="1" applyFont="1" applyBorder="1">
      <alignment vertical="center"/>
    </xf>
    <xf numFmtId="186" fontId="0" fillId="0" borderId="8" xfId="0" applyNumberFormat="1" applyBorder="1" applyAlignment="1">
      <alignment horizontal="right" vertical="center"/>
    </xf>
    <xf numFmtId="186" fontId="20" fillId="0" borderId="8" xfId="0" applyNumberFormat="1" applyFont="1" applyFill="1" applyBorder="1" applyAlignment="1">
      <alignment horizontal="right" vertical="center"/>
    </xf>
    <xf numFmtId="183" fontId="20" fillId="0" borderId="9" xfId="0" applyNumberFormat="1" applyFont="1" applyFill="1" applyBorder="1" applyAlignment="1">
      <alignment horizontal="right" vertical="center"/>
    </xf>
    <xf numFmtId="183" fontId="20" fillId="0" borderId="9" xfId="0" applyNumberFormat="1" applyFont="1" applyFill="1" applyBorder="1" applyAlignment="1">
      <alignment horizontal="center" vertical="center"/>
    </xf>
    <xf numFmtId="186" fontId="0" fillId="0" borderId="19" xfId="0" applyNumberFormat="1" applyBorder="1" applyAlignment="1">
      <alignment horizontal="right" vertical="center"/>
    </xf>
    <xf numFmtId="186" fontId="20" fillId="0" borderId="19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186" fontId="0" fillId="0" borderId="5" xfId="0" applyNumberFormat="1" applyBorder="1" applyAlignment="1">
      <alignment horizontal="right" vertical="center"/>
    </xf>
    <xf numFmtId="183" fontId="0" fillId="0" borderId="18" xfId="0" applyNumberFormat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204" fontId="3" fillId="4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204" fontId="0" fillId="0" borderId="8" xfId="0" applyNumberFormat="1" applyBorder="1">
      <alignment vertical="center"/>
    </xf>
    <xf numFmtId="204" fontId="0" fillId="0" borderId="19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186" fontId="3" fillId="0" borderId="8" xfId="0" applyNumberFormat="1" applyFont="1" applyBorder="1">
      <alignment vertical="center"/>
    </xf>
    <xf numFmtId="183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186" fontId="3" fillId="0" borderId="11" xfId="0" applyNumberFormat="1" applyFont="1" applyBorder="1">
      <alignment vertical="center"/>
    </xf>
    <xf numFmtId="183" fontId="3" fillId="0" borderId="12" xfId="0" applyNumberFormat="1" applyFont="1" applyBorder="1">
      <alignment vertical="center"/>
    </xf>
    <xf numFmtId="0" fontId="0" fillId="0" borderId="20" xfId="0" applyBorder="1">
      <alignment vertical="center"/>
    </xf>
    <xf numFmtId="183" fontId="3" fillId="0" borderId="12" xfId="0" applyNumberFormat="1" applyFont="1" applyBorder="1" applyAlignment="1">
      <alignment horizontal="center" vertical="center"/>
    </xf>
    <xf numFmtId="183" fontId="3" fillId="0" borderId="2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4" fontId="13" fillId="0" borderId="8" xfId="3143" applyNumberFormat="1" applyFont="1" applyBorder="1" applyAlignment="1" applyProtection="1">
      <alignment horizontal="center" vertical="center" wrapText="1"/>
    </xf>
    <xf numFmtId="183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3" fontId="10" fillId="0" borderId="9" xfId="0" applyNumberFormat="1" applyFont="1" applyBorder="1" applyAlignment="1">
      <alignment horizontal="center" vertical="center"/>
    </xf>
    <xf numFmtId="186" fontId="13" fillId="0" borderId="8" xfId="3143" applyNumberFormat="1" applyFont="1" applyBorder="1" applyAlignment="1" applyProtection="1">
      <alignment horizontal="center" vertical="center" wrapText="1"/>
    </xf>
    <xf numFmtId="186" fontId="3" fillId="0" borderId="8" xfId="2870" applyNumberFormat="1" applyFont="1" applyFill="1" applyBorder="1" applyAlignment="1">
      <alignment horizontal="center" vertical="center"/>
    </xf>
    <xf numFmtId="186" fontId="3" fillId="0" borderId="7" xfId="0" applyNumberFormat="1" applyFont="1" applyBorder="1" applyAlignment="1">
      <alignment horizontal="center" vertical="center"/>
    </xf>
    <xf numFmtId="206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83" fontId="3" fillId="0" borderId="9" xfId="0" applyNumberFormat="1" applyFont="1" applyFill="1" applyBorder="1" applyAlignment="1">
      <alignment horizontal="center" vertical="center"/>
    </xf>
    <xf numFmtId="183" fontId="10" fillId="0" borderId="9" xfId="0" applyNumberFormat="1" applyFont="1" applyFill="1" applyBorder="1" applyAlignment="1">
      <alignment horizontal="center" vertical="center"/>
    </xf>
    <xf numFmtId="186" fontId="13" fillId="0" borderId="8" xfId="0" applyNumberFormat="1" applyFont="1" applyFill="1" applyBorder="1" applyAlignment="1">
      <alignment horizontal="center" vertical="center" wrapText="1"/>
    </xf>
    <xf numFmtId="183" fontId="24" fillId="0" borderId="9" xfId="2968" applyNumberFormat="1" applyFont="1" applyFill="1" applyBorder="1" applyAlignment="1">
      <alignment horizontal="center" vertical="center" wrapText="1"/>
    </xf>
    <xf numFmtId="186" fontId="13" fillId="0" borderId="8" xfId="224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/>
    </xf>
    <xf numFmtId="183" fontId="13" fillId="0" borderId="9" xfId="0" applyNumberFormat="1" applyFont="1" applyBorder="1" applyAlignment="1">
      <alignment horizontal="center"/>
    </xf>
    <xf numFmtId="0" fontId="10" fillId="0" borderId="19" xfId="0" applyFont="1" applyBorder="1">
      <alignment vertical="center"/>
    </xf>
    <xf numFmtId="204" fontId="13" fillId="2" borderId="19" xfId="0" applyNumberFormat="1" applyFont="1" applyFill="1" applyBorder="1" applyAlignment="1">
      <alignment horizontal="center" vertical="center"/>
    </xf>
    <xf numFmtId="183" fontId="24" fillId="2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义务教育阶段教职工人数（教育厅提供最终） 6" xfId="510"/>
    <cellStyle name="差_奖励补助测算5.24冯铸 3" xfId="511"/>
    <cellStyle name="Bad 4" xfId="512"/>
    <cellStyle name="好_2007年检察院案件数 7" xfId="513"/>
    <cellStyle name="常规 11 5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好_基础数据分析 5" xfId="3457"/>
    <cellStyle name="好_基础数据分析 6" xfId="3458"/>
    <cellStyle name="好_基础数据分析 7" xfId="3459"/>
    <cellStyle name="好_云南省2008年中小学教职工情况（教育厅提供20090101加工整理）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好_教育厅提供义务教育及高中教师人数（2009年1月6日） 6" xfId="3496"/>
    <cellStyle name="解释性文本 10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好_卫生部门" xfId="3501"/>
    <cellStyle name="警告文本 5 2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好_县级基础数据" xfId="3516"/>
    <cellStyle name="千位分隔 3 9" xfId="3517"/>
    <cellStyle name="好_业务工作量指标" xfId="3518"/>
    <cellStyle name="计算 5" xfId="3519"/>
    <cellStyle name="好_业务工作量指标 2" xfId="3520"/>
    <cellStyle name="计算 5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汇总 10" xfId="3559"/>
    <cellStyle name="千位分隔 2 2 9" xfId="3560"/>
    <cellStyle name="汇总 2 5" xfId="3561"/>
    <cellStyle name="汇总 2 6" xfId="3562"/>
    <cellStyle name="汇总 3 5" xfId="3563"/>
    <cellStyle name="汇总 3 6" xfId="3564"/>
    <cellStyle name="汇总 3 7" xfId="3565"/>
    <cellStyle name="汇总 3 8" xfId="3566"/>
    <cellStyle name="适中 2" xfId="3567"/>
    <cellStyle name="汇总 3 9" xfId="3568"/>
    <cellStyle name="适中 3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检查单元格 4" xfId="3605"/>
    <cellStyle name="小数 2" xfId="3606"/>
    <cellStyle name="检查单元格 4 2" xfId="3607"/>
    <cellStyle name="检查单元格 4 3" xfId="3608"/>
    <cellStyle name="检查单元格 4 4" xfId="3609"/>
    <cellStyle name="检查单元格 5 2" xfId="3610"/>
    <cellStyle name="检查单元格 6" xfId="3611"/>
    <cellStyle name="小数 4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千位分隔 2 2 8" xfId="3662"/>
    <cellStyle name="强调文字颜色 4 10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强调文字颜色 1 5 2" xfId="3679"/>
    <cellStyle name="输出 4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强调文字颜色 3 3 8" xfId="3706"/>
    <cellStyle name="小数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强调文字颜色 4 8" xfId="3717"/>
    <cellStyle name="输入 10" xfId="3718"/>
    <cellStyle name="强调文字颜色 4 9" xfId="3719"/>
    <cellStyle name="强调文字颜色 5 10" xfId="3720"/>
    <cellStyle name="强调文字颜色 5 2" xfId="3721"/>
    <cellStyle name="强调文字颜色 5 2 5" xfId="3722"/>
    <cellStyle name="输出 6 2" xfId="3723"/>
    <cellStyle name="强调文字颜色 5 2 6" xfId="3724"/>
    <cellStyle name="强调文字颜色 5 3" xfId="3725"/>
    <cellStyle name="强调文字颜色 5 3 2" xfId="3726"/>
    <cellStyle name="强调文字颜色 5 3 3" xfId="3727"/>
    <cellStyle name="强调文字颜色 5 3 5" xfId="3728"/>
    <cellStyle name="输出 7 2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65;&#27743;&#32479;&#35745;&#20449;&#24687;\10&#26376;\2021-10&#32473;&#21556;&#23616;&#30340;&#24037;&#19994;&#25968;\2021-10%20&#35268;&#19978;&#24037;&#19994;&#24635;&#20135;&#20540;%20%20&#65288;&#20998;&#382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10&#26376;&#20221;&#36152;&#26131;&#20840;&#24066;&#25351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-10规上工业总产值 分镇"/>
    </sheetNames>
    <sheetDataSet>
      <sheetData sheetId="0">
        <row r="4">
          <cell r="C4" t="str">
            <v>单位/项目个数</v>
          </cell>
          <cell r="D4" t="str">
            <v>工业总产值（本年本月）</v>
          </cell>
          <cell r="E4" t="str">
            <v>工业总产值（本年1-本月）</v>
          </cell>
          <cell r="F4" t="str">
            <v>工业总产值（上年同期本月）</v>
          </cell>
          <cell r="G4" t="str">
            <v>工业总产值（上年同期1-本月）</v>
          </cell>
          <cell r="H4" t="str">
            <v>本月增速</v>
          </cell>
          <cell r="I4" t="str">
            <v>累计增速</v>
          </cell>
        </row>
        <row r="5">
          <cell r="B5" t="str">
            <v>全　市</v>
          </cell>
          <cell r="C5">
            <v>177</v>
          </cell>
          <cell r="D5">
            <v>138115.639</v>
          </cell>
          <cell r="E5">
            <v>1396266.06</v>
          </cell>
          <cell r="F5">
            <v>141733.354</v>
          </cell>
          <cell r="G5">
            <v>1216029.144</v>
          </cell>
          <cell r="H5">
            <v>-10.1000032116848</v>
          </cell>
          <cell r="I5">
            <v>10.2999996126397</v>
          </cell>
        </row>
        <row r="6">
          <cell r="C6">
            <v>1</v>
          </cell>
          <cell r="D6">
            <v>502.6</v>
          </cell>
          <cell r="E6">
            <v>4688</v>
          </cell>
          <cell r="F6">
            <v>487.9</v>
          </cell>
          <cell r="G6">
            <v>4712.6</v>
          </cell>
          <cell r="H6">
            <v>-4.96566288381439</v>
          </cell>
          <cell r="I6">
            <v>-4.43951678575199</v>
          </cell>
        </row>
        <row r="7">
          <cell r="B7" t="str">
            <v>开发区</v>
          </cell>
          <cell r="C7">
            <v>59</v>
          </cell>
          <cell r="D7">
            <v>31416.42</v>
          </cell>
          <cell r="E7">
            <v>291876.353</v>
          </cell>
          <cell r="F7">
            <v>34094.093</v>
          </cell>
          <cell r="G7">
            <v>291553.602</v>
          </cell>
          <cell r="H7">
            <v>-14.990700700577</v>
          </cell>
          <cell r="I7">
            <v>-3.83172791679577</v>
          </cell>
        </row>
        <row r="8">
          <cell r="C8">
            <v>117</v>
          </cell>
          <cell r="D8">
            <v>106196.619</v>
          </cell>
          <cell r="E8">
            <v>1099701.707</v>
          </cell>
          <cell r="F8">
            <v>107151.361</v>
          </cell>
          <cell r="G8">
            <v>919762.942</v>
          </cell>
          <cell r="H8">
            <v>-8.56722893012264</v>
          </cell>
          <cell r="I8">
            <v>14.8551054093119</v>
          </cell>
        </row>
        <row r="9">
          <cell r="B9" t="str">
            <v>横　山</v>
          </cell>
          <cell r="C9">
            <v>15</v>
          </cell>
          <cell r="D9">
            <v>56481.29</v>
          </cell>
          <cell r="E9">
            <v>598274.488</v>
          </cell>
          <cell r="F9">
            <v>51205.784</v>
          </cell>
          <cell r="G9">
            <v>383976.152</v>
          </cell>
          <cell r="H9">
            <v>1.75938437390101</v>
          </cell>
          <cell r="I9">
            <v>49.6744065253748</v>
          </cell>
        </row>
        <row r="10">
          <cell r="B10" t="str">
            <v>长　山</v>
          </cell>
          <cell r="C10">
            <v>2</v>
          </cell>
          <cell r="D10">
            <v>555.7</v>
          </cell>
          <cell r="E10">
            <v>4969.3</v>
          </cell>
          <cell r="F10">
            <v>480.8</v>
          </cell>
          <cell r="G10">
            <v>3625.6</v>
          </cell>
          <cell r="H10">
            <v>6.62641839801191</v>
          </cell>
          <cell r="I10">
            <v>31.6638775446315</v>
          </cell>
        </row>
        <row r="11">
          <cell r="B11" t="str">
            <v>青　平</v>
          </cell>
          <cell r="C11">
            <v>5</v>
          </cell>
          <cell r="D11">
            <v>1446.295</v>
          </cell>
          <cell r="E11">
            <v>17498.735</v>
          </cell>
          <cell r="F11">
            <v>1265</v>
          </cell>
          <cell r="G11">
            <v>13397.1</v>
          </cell>
          <cell r="H11">
            <v>5.47638649280411</v>
          </cell>
          <cell r="I11">
            <v>25.4721004283546</v>
          </cell>
        </row>
        <row r="12">
          <cell r="B12" t="str">
            <v>罗　州</v>
          </cell>
          <cell r="C12">
            <v>3</v>
          </cell>
          <cell r="D12">
            <v>736.8</v>
          </cell>
          <cell r="E12">
            <v>7033.5</v>
          </cell>
          <cell r="F12">
            <v>700.3</v>
          </cell>
          <cell r="G12">
            <v>5733.2</v>
          </cell>
          <cell r="H12">
            <v>-2.93685155171805</v>
          </cell>
          <cell r="I12">
            <v>17.8489487005357</v>
          </cell>
        </row>
        <row r="13">
          <cell r="B13" t="str">
            <v>高　桥</v>
          </cell>
          <cell r="C13">
            <v>5</v>
          </cell>
          <cell r="D13">
            <v>1072.7</v>
          </cell>
          <cell r="E13">
            <v>15011.6</v>
          </cell>
          <cell r="F13">
            <v>1436.1</v>
          </cell>
          <cell r="G13">
            <v>13889.3</v>
          </cell>
          <cell r="H13">
            <v>-31.0899631673264</v>
          </cell>
          <cell r="I13">
            <v>3.82404336697407</v>
          </cell>
        </row>
        <row r="14">
          <cell r="B14" t="str">
            <v>和　寮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 t="e">
            <v>#DIV/0!</v>
          </cell>
          <cell r="I14" t="e">
            <v>#DIV/0!</v>
          </cell>
        </row>
        <row r="15">
          <cell r="B15" t="str">
            <v>石　角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 t="e">
            <v>#DIV/0!</v>
          </cell>
          <cell r="I15" t="e">
            <v>#DIV/0!</v>
          </cell>
        </row>
        <row r="16">
          <cell r="B16" t="str">
            <v>安　铺</v>
          </cell>
          <cell r="C16">
            <v>6</v>
          </cell>
          <cell r="D16">
            <v>2556.2</v>
          </cell>
          <cell r="E16">
            <v>22764.397</v>
          </cell>
          <cell r="F16">
            <v>1949.033</v>
          </cell>
          <cell r="G16">
            <v>21991.033</v>
          </cell>
          <cell r="H16">
            <v>20.9941914512936</v>
          </cell>
          <cell r="I16">
            <v>-0.559835587907926</v>
          </cell>
        </row>
        <row r="17">
          <cell r="B17" t="str">
            <v>石　城</v>
          </cell>
          <cell r="C17">
            <v>6</v>
          </cell>
          <cell r="D17">
            <v>3937.96</v>
          </cell>
          <cell r="E17">
            <v>44600.63</v>
          </cell>
          <cell r="F17">
            <v>4923.124</v>
          </cell>
          <cell r="G17">
            <v>43143.482</v>
          </cell>
          <cell r="H17">
            <v>-26.2062790721099</v>
          </cell>
          <cell r="I17">
            <v>-0.693628577159103</v>
          </cell>
        </row>
        <row r="18">
          <cell r="B18" t="str">
            <v>城　北</v>
          </cell>
          <cell r="C18">
            <v>6</v>
          </cell>
          <cell r="D18">
            <v>4930.165</v>
          </cell>
          <cell r="E18">
            <v>43912.291</v>
          </cell>
          <cell r="F18">
            <v>4821.53</v>
          </cell>
          <cell r="G18">
            <v>43351.584</v>
          </cell>
          <cell r="H18">
            <v>-5.6666050352398</v>
          </cell>
          <cell r="I18">
            <v>-2.69560913054437</v>
          </cell>
        </row>
        <row r="19">
          <cell r="B19" t="str">
            <v>新　民</v>
          </cell>
          <cell r="C19">
            <v>8</v>
          </cell>
          <cell r="D19">
            <v>5238.9</v>
          </cell>
          <cell r="E19">
            <v>47138.1</v>
          </cell>
          <cell r="F19">
            <v>4452.4</v>
          </cell>
          <cell r="G19">
            <v>47903.6</v>
          </cell>
          <cell r="H19">
            <v>8.55124735594867</v>
          </cell>
          <cell r="I19">
            <v>-5.47313946378769</v>
          </cell>
        </row>
        <row r="20">
          <cell r="B20" t="str">
            <v>石　岭</v>
          </cell>
          <cell r="C20">
            <v>24</v>
          </cell>
          <cell r="D20">
            <v>16651.915</v>
          </cell>
          <cell r="E20">
            <v>176191.413</v>
          </cell>
          <cell r="F20">
            <v>20484.336</v>
          </cell>
          <cell r="G20">
            <v>182829.014</v>
          </cell>
          <cell r="H20">
            <v>-25.0051953613774</v>
          </cell>
          <cell r="I20">
            <v>-7.42559392961459</v>
          </cell>
        </row>
        <row r="21">
          <cell r="B21" t="str">
            <v>河　唇</v>
          </cell>
          <cell r="C21">
            <v>8</v>
          </cell>
          <cell r="D21">
            <v>2745.079</v>
          </cell>
          <cell r="E21">
            <v>25191.035</v>
          </cell>
          <cell r="F21">
            <v>2763.559</v>
          </cell>
          <cell r="G21">
            <v>26310.604</v>
          </cell>
          <cell r="H21">
            <v>-8.36212913017147</v>
          </cell>
          <cell r="I21">
            <v>-8.02569680364545</v>
          </cell>
        </row>
        <row r="22">
          <cell r="B22" t="str">
            <v>城　南</v>
          </cell>
          <cell r="C22">
            <v>2</v>
          </cell>
          <cell r="D22">
            <v>999.1</v>
          </cell>
          <cell r="E22">
            <v>8394.9</v>
          </cell>
          <cell r="F22">
            <v>996.5</v>
          </cell>
          <cell r="G22">
            <v>8915.7</v>
          </cell>
          <cell r="H22">
            <v>-7.50451380624891</v>
          </cell>
          <cell r="I22">
            <v>-9.54941218893146</v>
          </cell>
        </row>
        <row r="23">
          <cell r="B23" t="str">
            <v>石　颈</v>
          </cell>
          <cell r="C23">
            <v>2</v>
          </cell>
          <cell r="D23">
            <v>569</v>
          </cell>
          <cell r="E23">
            <v>4323.4</v>
          </cell>
          <cell r="F23">
            <v>648.4</v>
          </cell>
          <cell r="G23">
            <v>4694.1</v>
          </cell>
          <cell r="H23">
            <v>-19.0423032742276</v>
          </cell>
          <cell r="I23">
            <v>-11.5242212349642</v>
          </cell>
        </row>
        <row r="24">
          <cell r="B24" t="str">
            <v>良　垌</v>
          </cell>
          <cell r="C24">
            <v>6</v>
          </cell>
          <cell r="D24">
            <v>2836.3</v>
          </cell>
          <cell r="E24">
            <v>36583.739</v>
          </cell>
          <cell r="F24">
            <v>4388.5</v>
          </cell>
          <cell r="G24">
            <v>41991.132</v>
          </cell>
          <cell r="H24">
            <v>-40.375473125741</v>
          </cell>
          <cell r="I24">
            <v>-16.3084096721016</v>
          </cell>
        </row>
        <row r="25">
          <cell r="B25" t="str">
            <v>车　板</v>
          </cell>
          <cell r="C25">
            <v>3</v>
          </cell>
          <cell r="D25">
            <v>216.2</v>
          </cell>
          <cell r="E25">
            <v>2634.8</v>
          </cell>
          <cell r="F25">
            <v>326.5</v>
          </cell>
          <cell r="G25">
            <v>3560.4</v>
          </cell>
          <cell r="H25">
            <v>-38.9112290473795</v>
          </cell>
          <cell r="I25">
            <v>-28.9113649663139</v>
          </cell>
        </row>
        <row r="26">
          <cell r="B26" t="str">
            <v>吉　水</v>
          </cell>
          <cell r="C26">
            <v>4</v>
          </cell>
          <cell r="D26">
            <v>1032.6</v>
          </cell>
          <cell r="E26">
            <v>9257.1</v>
          </cell>
          <cell r="F26">
            <v>1746.4</v>
          </cell>
          <cell r="G26">
            <v>13038.3</v>
          </cell>
          <cell r="H26">
            <v>-45.4521947059875</v>
          </cell>
          <cell r="I26">
            <v>-31.796714082503</v>
          </cell>
        </row>
        <row r="27">
          <cell r="B27" t="str">
            <v>雅　塘</v>
          </cell>
          <cell r="C27">
            <v>3</v>
          </cell>
          <cell r="D27">
            <v>309.8</v>
          </cell>
          <cell r="E27">
            <v>4625.636</v>
          </cell>
          <cell r="F27">
            <v>616.9</v>
          </cell>
          <cell r="G27">
            <v>6627.6</v>
          </cell>
          <cell r="H27">
            <v>-53.6707225721107</v>
          </cell>
          <cell r="I27">
            <v>-32.9549871866585</v>
          </cell>
        </row>
        <row r="28">
          <cell r="B28" t="str">
            <v>塘　蓬</v>
          </cell>
          <cell r="C28">
            <v>4</v>
          </cell>
          <cell r="D28">
            <v>746.602</v>
          </cell>
          <cell r="E28">
            <v>6421.49</v>
          </cell>
          <cell r="F28">
            <v>1295.781</v>
          </cell>
          <cell r="G28">
            <v>10091.469</v>
          </cell>
          <cell r="H28">
            <v>-46.8447181857214</v>
          </cell>
          <cell r="I28">
            <v>-38.8730490861672</v>
          </cell>
        </row>
        <row r="29">
          <cell r="B29" t="str">
            <v>营　仔</v>
          </cell>
          <cell r="C29">
            <v>5</v>
          </cell>
          <cell r="D29">
            <v>3134.013</v>
          </cell>
          <cell r="E29">
            <v>24875.153</v>
          </cell>
          <cell r="F29">
            <v>2650.414</v>
          </cell>
          <cell r="G29">
            <v>44693.572</v>
          </cell>
          <cell r="H29">
            <v>9.08774398695253</v>
          </cell>
          <cell r="I29">
            <v>-46.5347000091623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I4">
            <v>10.2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3" workbookViewId="0">
      <selection activeCell="A1" sqref="A1:I33"/>
    </sheetView>
  </sheetViews>
  <sheetFormatPr defaultColWidth="9" defaultRowHeight="14"/>
  <sheetData>
    <row r="1" spans="1:10">
      <c r="A1" s="279" t="s">
        <v>0</v>
      </c>
      <c r="B1" s="280"/>
      <c r="C1" s="280"/>
      <c r="D1" s="280"/>
      <c r="E1" s="280"/>
      <c r="F1" s="280"/>
      <c r="G1" s="280"/>
      <c r="H1" s="280"/>
      <c r="I1" s="280"/>
      <c r="J1" s="281"/>
    </row>
    <row r="2" spans="1:10">
      <c r="A2" s="280"/>
      <c r="B2" s="280"/>
      <c r="C2" s="280"/>
      <c r="D2" s="280"/>
      <c r="E2" s="280"/>
      <c r="F2" s="280"/>
      <c r="G2" s="280"/>
      <c r="H2" s="280"/>
      <c r="I2" s="280"/>
      <c r="J2" s="281"/>
    </row>
    <row r="3" spans="1:10">
      <c r="A3" s="280"/>
      <c r="B3" s="280"/>
      <c r="C3" s="280"/>
      <c r="D3" s="280"/>
      <c r="E3" s="280"/>
      <c r="F3" s="280"/>
      <c r="G3" s="280"/>
      <c r="H3" s="280"/>
      <c r="I3" s="280"/>
      <c r="J3" s="281"/>
    </row>
    <row r="4" spans="1:10">
      <c r="A4" s="280"/>
      <c r="B4" s="280"/>
      <c r="C4" s="280"/>
      <c r="D4" s="280"/>
      <c r="E4" s="280"/>
      <c r="F4" s="280"/>
      <c r="G4" s="280"/>
      <c r="H4" s="280"/>
      <c r="I4" s="280"/>
      <c r="J4" s="281"/>
    </row>
    <row r="5" spans="1:10">
      <c r="A5" s="280"/>
      <c r="B5" s="280"/>
      <c r="C5" s="280"/>
      <c r="D5" s="280"/>
      <c r="E5" s="280"/>
      <c r="F5" s="280"/>
      <c r="G5" s="280"/>
      <c r="H5" s="280"/>
      <c r="I5" s="280"/>
      <c r="J5" s="281"/>
    </row>
    <row r="6" spans="1:10">
      <c r="A6" s="280"/>
      <c r="B6" s="280"/>
      <c r="C6" s="280"/>
      <c r="D6" s="280"/>
      <c r="E6" s="280"/>
      <c r="F6" s="280"/>
      <c r="G6" s="280"/>
      <c r="H6" s="280"/>
      <c r="I6" s="280"/>
      <c r="J6" s="281"/>
    </row>
    <row r="7" spans="1:10">
      <c r="A7" s="280"/>
      <c r="B7" s="280"/>
      <c r="C7" s="280"/>
      <c r="D7" s="280"/>
      <c r="E7" s="280"/>
      <c r="F7" s="280"/>
      <c r="G7" s="280"/>
      <c r="H7" s="280"/>
      <c r="I7" s="280"/>
      <c r="J7" s="281"/>
    </row>
    <row r="8" spans="1:10">
      <c r="A8" s="280"/>
      <c r="B8" s="280"/>
      <c r="C8" s="280"/>
      <c r="D8" s="280"/>
      <c r="E8" s="280"/>
      <c r="F8" s="280"/>
      <c r="G8" s="280"/>
      <c r="H8" s="280"/>
      <c r="I8" s="280"/>
      <c r="J8" s="281"/>
    </row>
    <row r="9" spans="1:10">
      <c r="A9" s="280"/>
      <c r="B9" s="280"/>
      <c r="C9" s="280"/>
      <c r="D9" s="280"/>
      <c r="E9" s="280"/>
      <c r="F9" s="280"/>
      <c r="G9" s="280"/>
      <c r="H9" s="280"/>
      <c r="I9" s="280"/>
      <c r="J9" s="281"/>
    </row>
    <row r="10" spans="1:10">
      <c r="A10" s="280"/>
      <c r="B10" s="280"/>
      <c r="C10" s="280"/>
      <c r="D10" s="280"/>
      <c r="E10" s="280"/>
      <c r="F10" s="280"/>
      <c r="G10" s="280"/>
      <c r="H10" s="280"/>
      <c r="I10" s="280"/>
      <c r="J10" s="281"/>
    </row>
    <row r="11" spans="1:10">
      <c r="A11" s="280"/>
      <c r="B11" s="280"/>
      <c r="C11" s="280"/>
      <c r="D11" s="280"/>
      <c r="E11" s="280"/>
      <c r="F11" s="280"/>
      <c r="G11" s="280"/>
      <c r="H11" s="280"/>
      <c r="I11" s="280"/>
      <c r="J11" s="281"/>
    </row>
    <row r="12" spans="1:10">
      <c r="A12" s="280"/>
      <c r="B12" s="280"/>
      <c r="C12" s="280"/>
      <c r="D12" s="280"/>
      <c r="E12" s="280"/>
      <c r="F12" s="280"/>
      <c r="G12" s="280"/>
      <c r="H12" s="280"/>
      <c r="I12" s="280"/>
      <c r="J12" s="281"/>
    </row>
    <row r="13" spans="1:10">
      <c r="A13" s="280"/>
      <c r="B13" s="280"/>
      <c r="C13" s="280"/>
      <c r="D13" s="280"/>
      <c r="E13" s="280"/>
      <c r="F13" s="280"/>
      <c r="G13" s="280"/>
      <c r="H13" s="280"/>
      <c r="I13" s="280"/>
      <c r="J13" s="281"/>
    </row>
    <row r="14" spans="1:10">
      <c r="A14" s="280"/>
      <c r="B14" s="280"/>
      <c r="C14" s="280"/>
      <c r="D14" s="280"/>
      <c r="E14" s="280"/>
      <c r="F14" s="280"/>
      <c r="G14" s="280"/>
      <c r="H14" s="280"/>
      <c r="I14" s="280"/>
      <c r="J14" s="281"/>
    </row>
    <row r="15" spans="1:10">
      <c r="A15" s="280"/>
      <c r="B15" s="280"/>
      <c r="C15" s="280"/>
      <c r="D15" s="280"/>
      <c r="E15" s="280"/>
      <c r="F15" s="280"/>
      <c r="G15" s="280"/>
      <c r="H15" s="280"/>
      <c r="I15" s="280"/>
      <c r="J15" s="281"/>
    </row>
    <row r="16" spans="1:10">
      <c r="A16" s="280"/>
      <c r="B16" s="280"/>
      <c r="C16" s="280"/>
      <c r="D16" s="280"/>
      <c r="E16" s="280"/>
      <c r="F16" s="280"/>
      <c r="G16" s="280"/>
      <c r="H16" s="280"/>
      <c r="I16" s="280"/>
      <c r="J16" s="281"/>
    </row>
    <row r="17" spans="1:10">
      <c r="A17" s="280"/>
      <c r="B17" s="280"/>
      <c r="C17" s="280"/>
      <c r="D17" s="280"/>
      <c r="E17" s="280"/>
      <c r="F17" s="280"/>
      <c r="G17" s="280"/>
      <c r="H17" s="280"/>
      <c r="I17" s="280"/>
      <c r="J17" s="281"/>
    </row>
    <row r="18" spans="1:10">
      <c r="A18" s="280"/>
      <c r="B18" s="280"/>
      <c r="C18" s="280"/>
      <c r="D18" s="280"/>
      <c r="E18" s="280"/>
      <c r="F18" s="280"/>
      <c r="G18" s="280"/>
      <c r="H18" s="280"/>
      <c r="I18" s="280"/>
      <c r="J18" s="281"/>
    </row>
    <row r="19" spans="1:10">
      <c r="A19" s="280"/>
      <c r="B19" s="280"/>
      <c r="C19" s="280"/>
      <c r="D19" s="280"/>
      <c r="E19" s="280"/>
      <c r="F19" s="280"/>
      <c r="G19" s="280"/>
      <c r="H19" s="280"/>
      <c r="I19" s="280"/>
      <c r="J19" s="281"/>
    </row>
    <row r="20" spans="1:10">
      <c r="A20" s="280"/>
      <c r="B20" s="280"/>
      <c r="C20" s="280"/>
      <c r="D20" s="280"/>
      <c r="E20" s="280"/>
      <c r="F20" s="280"/>
      <c r="G20" s="280"/>
      <c r="H20" s="280"/>
      <c r="I20" s="280"/>
      <c r="J20" s="281"/>
    </row>
    <row r="21" spans="1:10">
      <c r="A21" s="280"/>
      <c r="B21" s="280"/>
      <c r="C21" s="280"/>
      <c r="D21" s="280"/>
      <c r="E21" s="280"/>
      <c r="F21" s="280"/>
      <c r="G21" s="280"/>
      <c r="H21" s="280"/>
      <c r="I21" s="280"/>
      <c r="J21" s="281"/>
    </row>
    <row r="22" spans="1:10">
      <c r="A22" s="280"/>
      <c r="B22" s="280"/>
      <c r="C22" s="280"/>
      <c r="D22" s="280"/>
      <c r="E22" s="280"/>
      <c r="F22" s="280"/>
      <c r="G22" s="280"/>
      <c r="H22" s="280"/>
      <c r="I22" s="280"/>
      <c r="J22" s="281"/>
    </row>
    <row r="23" spans="1:10">
      <c r="A23" s="280"/>
      <c r="B23" s="280"/>
      <c r="C23" s="280"/>
      <c r="D23" s="280"/>
      <c r="E23" s="280"/>
      <c r="F23" s="280"/>
      <c r="G23" s="280"/>
      <c r="H23" s="280"/>
      <c r="I23" s="280"/>
      <c r="J23" s="281"/>
    </row>
    <row r="24" spans="1:10">
      <c r="A24" s="280"/>
      <c r="B24" s="280"/>
      <c r="C24" s="280"/>
      <c r="D24" s="280"/>
      <c r="E24" s="280"/>
      <c r="F24" s="280"/>
      <c r="G24" s="280"/>
      <c r="H24" s="280"/>
      <c r="I24" s="280"/>
      <c r="J24" s="281"/>
    </row>
    <row r="25" spans="1:10">
      <c r="A25" s="280"/>
      <c r="B25" s="280"/>
      <c r="C25" s="280"/>
      <c r="D25" s="280"/>
      <c r="E25" s="280"/>
      <c r="F25" s="280"/>
      <c r="G25" s="280"/>
      <c r="H25" s="280"/>
      <c r="I25" s="280"/>
      <c r="J25" s="281"/>
    </row>
    <row r="26" spans="1:10">
      <c r="A26" s="280"/>
      <c r="B26" s="280"/>
      <c r="C26" s="280"/>
      <c r="D26" s="280"/>
      <c r="E26" s="280"/>
      <c r="F26" s="280"/>
      <c r="G26" s="280"/>
      <c r="H26" s="280"/>
      <c r="I26" s="280"/>
      <c r="J26" s="281"/>
    </row>
    <row r="27" spans="1:10">
      <c r="A27" s="280"/>
      <c r="B27" s="280"/>
      <c r="C27" s="280"/>
      <c r="D27" s="280"/>
      <c r="E27" s="280"/>
      <c r="F27" s="280"/>
      <c r="G27" s="280"/>
      <c r="H27" s="280"/>
      <c r="I27" s="280"/>
      <c r="J27" s="281"/>
    </row>
    <row r="28" spans="1:10">
      <c r="A28" s="280"/>
      <c r="B28" s="280"/>
      <c r="C28" s="280"/>
      <c r="D28" s="280"/>
      <c r="E28" s="280"/>
      <c r="F28" s="280"/>
      <c r="G28" s="280"/>
      <c r="H28" s="280"/>
      <c r="I28" s="280"/>
      <c r="J28" s="281"/>
    </row>
    <row r="29" spans="1:10">
      <c r="A29" s="280"/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>
      <c r="A30" s="280"/>
      <c r="B30" s="280"/>
      <c r="C30" s="280"/>
      <c r="D30" s="280"/>
      <c r="E30" s="280"/>
      <c r="F30" s="280"/>
      <c r="G30" s="280"/>
      <c r="H30" s="280"/>
      <c r="I30" s="280"/>
      <c r="J30" s="281"/>
    </row>
    <row r="31" spans="1:10">
      <c r="A31" s="280"/>
      <c r="B31" s="280"/>
      <c r="C31" s="280"/>
      <c r="D31" s="280"/>
      <c r="E31" s="280"/>
      <c r="F31" s="280"/>
      <c r="G31" s="280"/>
      <c r="H31" s="280"/>
      <c r="I31" s="280"/>
      <c r="J31" s="281"/>
    </row>
    <row r="32" spans="1:10">
      <c r="A32" s="280"/>
      <c r="B32" s="280"/>
      <c r="C32" s="280"/>
      <c r="D32" s="280"/>
      <c r="E32" s="280"/>
      <c r="F32" s="280"/>
      <c r="G32" s="280"/>
      <c r="H32" s="280"/>
      <c r="I32" s="280"/>
      <c r="J32" s="281"/>
    </row>
    <row r="33" spans="1:9">
      <c r="A33" s="280"/>
      <c r="B33" s="280"/>
      <c r="C33" s="280"/>
      <c r="D33" s="280"/>
      <c r="E33" s="280"/>
      <c r="F33" s="280"/>
      <c r="G33" s="280"/>
      <c r="H33" s="280"/>
      <c r="I33" s="280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topLeftCell="A2" workbookViewId="0">
      <selection activeCell="E12" sqref="E12"/>
    </sheetView>
  </sheetViews>
  <sheetFormatPr defaultColWidth="9" defaultRowHeight="14" outlineLevelCol="6"/>
  <cols>
    <col min="1" max="1" width="36" customWidth="1"/>
    <col min="2" max="3" width="8.5" customWidth="1"/>
    <col min="4" max="4" width="10" customWidth="1"/>
    <col min="5" max="5" width="9.12727272727273" customWidth="1"/>
  </cols>
  <sheetData>
    <row r="1" ht="35.25" customHeight="1" spans="1:5">
      <c r="A1" s="1" t="s">
        <v>113</v>
      </c>
      <c r="B1" s="1"/>
      <c r="C1" s="1"/>
      <c r="D1" s="1"/>
      <c r="E1" s="1"/>
    </row>
    <row r="2" ht="24" customHeight="1" spans="1:5">
      <c r="A2" s="186" t="s">
        <v>38</v>
      </c>
      <c r="B2" s="187" t="s">
        <v>14</v>
      </c>
      <c r="C2" s="187" t="s">
        <v>64</v>
      </c>
      <c r="D2" s="187" t="s">
        <v>65</v>
      </c>
      <c r="E2" s="7" t="s">
        <v>78</v>
      </c>
    </row>
    <row r="3" ht="27.75" customHeight="1" spans="1:5">
      <c r="A3" s="188" t="s">
        <v>114</v>
      </c>
      <c r="B3" s="171" t="s">
        <v>18</v>
      </c>
      <c r="C3" s="189">
        <v>284577</v>
      </c>
      <c r="D3" s="189">
        <v>2491506</v>
      </c>
      <c r="E3" s="190">
        <f>[2]Sheet1!$I$4</f>
        <v>10.2</v>
      </c>
    </row>
    <row r="4" ht="27.75" customHeight="1" spans="1:5">
      <c r="A4" s="131" t="s">
        <v>115</v>
      </c>
      <c r="B4" s="175" t="s">
        <v>18</v>
      </c>
      <c r="C4" s="189">
        <v>224</v>
      </c>
      <c r="D4" s="189">
        <v>1597</v>
      </c>
      <c r="E4" s="191">
        <v>-35.2</v>
      </c>
    </row>
    <row r="5" ht="27" customHeight="1" spans="1:5">
      <c r="A5" s="131" t="s">
        <v>116</v>
      </c>
      <c r="B5" s="175" t="s">
        <v>18</v>
      </c>
      <c r="C5" s="189">
        <v>6491</v>
      </c>
      <c r="D5" s="189">
        <v>59527</v>
      </c>
      <c r="E5" s="191">
        <v>-1.7</v>
      </c>
    </row>
    <row r="6" ht="25.5" customHeight="1" spans="1:5">
      <c r="A6" s="131" t="s">
        <v>117</v>
      </c>
      <c r="B6" s="175" t="s">
        <v>18</v>
      </c>
      <c r="C6" s="189">
        <v>140</v>
      </c>
      <c r="D6" s="189">
        <v>1178</v>
      </c>
      <c r="E6" s="190">
        <v>8759.4</v>
      </c>
    </row>
    <row r="7" ht="25.5" customHeight="1" spans="1:5">
      <c r="A7" s="131" t="s">
        <v>118</v>
      </c>
      <c r="B7" s="175" t="s">
        <v>18</v>
      </c>
      <c r="C7" s="189">
        <v>998</v>
      </c>
      <c r="D7" s="189">
        <v>9488</v>
      </c>
      <c r="E7" s="191">
        <v>-1.5</v>
      </c>
    </row>
    <row r="8" ht="25.5" customHeight="1" spans="1:5">
      <c r="A8" s="128" t="s">
        <v>119</v>
      </c>
      <c r="B8" s="175" t="s">
        <v>18</v>
      </c>
      <c r="C8" s="189"/>
      <c r="D8" s="189">
        <v>2821078</v>
      </c>
      <c r="E8" s="191">
        <v>11.4</v>
      </c>
    </row>
    <row r="9" ht="26.25" customHeight="1" spans="1:5">
      <c r="A9" s="131" t="s">
        <v>115</v>
      </c>
      <c r="B9" s="175" t="s">
        <v>18</v>
      </c>
      <c r="C9" s="189"/>
      <c r="D9" s="189">
        <v>718770</v>
      </c>
      <c r="E9" s="191">
        <v>4.1</v>
      </c>
    </row>
    <row r="10" ht="25.5" customHeight="1" spans="1:5">
      <c r="A10" s="131" t="s">
        <v>116</v>
      </c>
      <c r="B10" s="175" t="s">
        <v>18</v>
      </c>
      <c r="C10" s="189"/>
      <c r="D10" s="189">
        <v>2102308</v>
      </c>
      <c r="E10" s="191">
        <v>14.1</v>
      </c>
    </row>
    <row r="11" ht="29.25" customHeight="1" spans="1:7">
      <c r="A11" s="128" t="s">
        <v>120</v>
      </c>
      <c r="B11" s="175" t="s">
        <v>18</v>
      </c>
      <c r="C11" s="189"/>
      <c r="D11" s="189">
        <v>348875</v>
      </c>
      <c r="E11" s="191">
        <v>26.6</v>
      </c>
      <c r="G11" s="122"/>
    </row>
    <row r="12" ht="23.25" customHeight="1" spans="1:5">
      <c r="A12" s="131" t="s">
        <v>121</v>
      </c>
      <c r="B12" s="175" t="s">
        <v>18</v>
      </c>
      <c r="C12" s="189"/>
      <c r="D12" s="189">
        <v>11547</v>
      </c>
      <c r="E12" s="191">
        <v>28.2</v>
      </c>
    </row>
    <row r="13" ht="23.25" customHeight="1" spans="1:5">
      <c r="A13" s="192" t="s">
        <v>122</v>
      </c>
      <c r="B13" s="193" t="s">
        <v>18</v>
      </c>
      <c r="C13" s="194"/>
      <c r="D13" s="194">
        <v>337328</v>
      </c>
      <c r="E13" s="195">
        <v>26.5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C3" sqref="C3:D12"/>
    </sheetView>
  </sheetViews>
  <sheetFormatPr defaultColWidth="9" defaultRowHeight="14" outlineLevelCol="5"/>
  <cols>
    <col min="1" max="1" width="26.7545454545455" customWidth="1"/>
    <col min="2" max="2" width="9.37272727272727" customWidth="1"/>
    <col min="3" max="3" width="11" style="76" customWidth="1"/>
    <col min="4" max="4" width="9.25454545454545" customWidth="1"/>
  </cols>
  <sheetData>
    <row r="1" ht="33.75" customHeight="1" spans="1:4">
      <c r="A1" s="1" t="s">
        <v>123</v>
      </c>
      <c r="B1" s="1"/>
      <c r="C1" s="78"/>
      <c r="D1" s="1"/>
    </row>
    <row r="2" ht="27" customHeight="1" spans="1:4">
      <c r="A2" s="166" t="s">
        <v>38</v>
      </c>
      <c r="B2" s="167" t="s">
        <v>14</v>
      </c>
      <c r="C2" s="168" t="s">
        <v>65</v>
      </c>
      <c r="D2" s="169" t="s">
        <v>16</v>
      </c>
    </row>
    <row r="3" ht="30" customHeight="1" spans="1:4">
      <c r="A3" s="170" t="s">
        <v>124</v>
      </c>
      <c r="B3" s="171" t="s">
        <v>18</v>
      </c>
      <c r="C3" s="172">
        <v>892895</v>
      </c>
      <c r="D3" s="173">
        <v>2.6</v>
      </c>
    </row>
    <row r="4" ht="23.25" customHeight="1" spans="1:4">
      <c r="A4" s="174" t="s">
        <v>125</v>
      </c>
      <c r="B4" s="175" t="s">
        <v>18</v>
      </c>
      <c r="C4" s="176">
        <v>495552</v>
      </c>
      <c r="D4" s="177">
        <v>-19.4</v>
      </c>
    </row>
    <row r="5" ht="24" customHeight="1" spans="1:6">
      <c r="A5" s="174" t="s">
        <v>126</v>
      </c>
      <c r="B5" s="175" t="s">
        <v>18</v>
      </c>
      <c r="C5" s="176">
        <v>397343</v>
      </c>
      <c r="D5" s="177">
        <v>55.8</v>
      </c>
      <c r="F5" s="178"/>
    </row>
    <row r="6" ht="24.75" customHeight="1" spans="1:4">
      <c r="A6" s="174" t="s">
        <v>127</v>
      </c>
      <c r="B6" s="175" t="s">
        <v>18</v>
      </c>
      <c r="C6" s="179">
        <v>44499</v>
      </c>
      <c r="D6" s="180">
        <v>129.4</v>
      </c>
    </row>
    <row r="7" ht="27" customHeight="1" spans="1:4">
      <c r="A7" s="174" t="s">
        <v>128</v>
      </c>
      <c r="B7" s="175" t="s">
        <v>18</v>
      </c>
      <c r="C7" s="179">
        <v>251885</v>
      </c>
      <c r="D7" s="180">
        <v>-27.6</v>
      </c>
    </row>
    <row r="8" ht="27" customHeight="1" spans="1:4">
      <c r="A8" s="174" t="s">
        <v>129</v>
      </c>
      <c r="B8" s="175" t="s">
        <v>18</v>
      </c>
      <c r="C8" s="179">
        <v>596511</v>
      </c>
      <c r="D8" s="180">
        <v>18.7</v>
      </c>
    </row>
    <row r="9" ht="27" customHeight="1" spans="1:4">
      <c r="A9" s="181" t="s">
        <v>130</v>
      </c>
      <c r="B9" s="175" t="s">
        <v>18</v>
      </c>
      <c r="C9" s="114">
        <v>141783</v>
      </c>
      <c r="D9" s="180">
        <v>-63.9</v>
      </c>
    </row>
    <row r="10" ht="26.25" customHeight="1" spans="1:4">
      <c r="A10" s="181" t="s">
        <v>131</v>
      </c>
      <c r="B10" s="175" t="s">
        <v>132</v>
      </c>
      <c r="C10" s="114">
        <v>137872</v>
      </c>
      <c r="D10" s="180">
        <v>282.4</v>
      </c>
    </row>
    <row r="11" ht="27" customHeight="1" spans="1:4">
      <c r="A11" s="181" t="s">
        <v>133</v>
      </c>
      <c r="B11" s="175" t="s">
        <v>132</v>
      </c>
      <c r="C11" s="179">
        <v>356758</v>
      </c>
      <c r="D11" s="177">
        <v>-19.3</v>
      </c>
    </row>
    <row r="12" ht="27.75" customHeight="1" spans="1:4">
      <c r="A12" s="182" t="s">
        <v>134</v>
      </c>
      <c r="B12" s="183" t="s">
        <v>18</v>
      </c>
      <c r="C12" s="184">
        <v>257004</v>
      </c>
      <c r="D12" s="185">
        <v>-18.8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workbookViewId="0">
      <selection activeCell="A18" sqref="A18"/>
    </sheetView>
  </sheetViews>
  <sheetFormatPr defaultColWidth="9" defaultRowHeight="14" outlineLevelCol="4"/>
  <cols>
    <col min="1" max="1" width="30.8727272727273" style="77" customWidth="1"/>
    <col min="2" max="2" width="10.7545454545455" style="137" customWidth="1"/>
    <col min="3" max="4" width="9.37272727272727" style="77" customWidth="1"/>
    <col min="5" max="5" width="12.6272727272727" style="77" customWidth="1"/>
    <col min="6" max="16384" width="9" style="77"/>
  </cols>
  <sheetData>
    <row r="1" ht="44.25" customHeight="1" spans="1:4">
      <c r="A1" s="138" t="s">
        <v>135</v>
      </c>
      <c r="B1" s="139"/>
      <c r="C1" s="138"/>
      <c r="D1" s="138"/>
    </row>
    <row r="2" ht="21" customHeight="1" spans="1:4">
      <c r="A2" s="140"/>
      <c r="B2" s="141"/>
      <c r="D2" s="142" t="s">
        <v>37</v>
      </c>
    </row>
    <row r="3" ht="25.5" customHeight="1" spans="1:4">
      <c r="A3" s="143" t="s">
        <v>38</v>
      </c>
      <c r="B3" s="144" t="s">
        <v>64</v>
      </c>
      <c r="C3" s="145" t="s">
        <v>65</v>
      </c>
      <c r="D3" s="146" t="s">
        <v>136</v>
      </c>
    </row>
    <row r="4" ht="28.5" customHeight="1" spans="1:4">
      <c r="A4" s="147" t="s">
        <v>137</v>
      </c>
      <c r="B4" s="148">
        <v>23441.75428</v>
      </c>
      <c r="C4" s="149">
        <v>280732.938952</v>
      </c>
      <c r="D4" s="150">
        <v>20.1462394237904</v>
      </c>
    </row>
    <row r="5" ht="27.75" customHeight="1" spans="1:4">
      <c r="A5" s="151" t="s">
        <v>138</v>
      </c>
      <c r="B5" s="152">
        <v>8716.10276400001</v>
      </c>
      <c r="C5" s="149">
        <v>146783.961925</v>
      </c>
      <c r="D5" s="150">
        <v>35.9010091150656</v>
      </c>
    </row>
    <row r="6" ht="27.75" customHeight="1" spans="1:5">
      <c r="A6" s="153" t="s">
        <v>139</v>
      </c>
      <c r="B6" s="152">
        <v>6574</v>
      </c>
      <c r="C6" s="154">
        <v>60192</v>
      </c>
      <c r="D6" s="150">
        <v>8.55772178837448</v>
      </c>
      <c r="E6" s="155"/>
    </row>
    <row r="7" ht="22.5" customHeight="1" spans="1:5">
      <c r="A7" s="151" t="s">
        <v>140</v>
      </c>
      <c r="B7" s="152">
        <v>2639</v>
      </c>
      <c r="C7" s="154">
        <v>20926</v>
      </c>
      <c r="D7" s="115">
        <v>-1.78814474116488</v>
      </c>
      <c r="E7" s="155"/>
    </row>
    <row r="8" ht="22.5" customHeight="1" spans="1:5">
      <c r="A8" s="156" t="s">
        <v>141</v>
      </c>
      <c r="B8" s="157">
        <v>1408</v>
      </c>
      <c r="C8" s="154">
        <v>8353</v>
      </c>
      <c r="D8" s="115">
        <v>-10.1827956989247</v>
      </c>
      <c r="E8" s="155"/>
    </row>
    <row r="9" ht="24" customHeight="1" spans="1:5">
      <c r="A9" s="151" t="s">
        <v>142</v>
      </c>
      <c r="B9" s="152">
        <v>95</v>
      </c>
      <c r="C9" s="154">
        <v>1340</v>
      </c>
      <c r="D9" s="115">
        <v>-6.29370629370629</v>
      </c>
      <c r="E9" s="155"/>
    </row>
    <row r="10" ht="23.25" customHeight="1" spans="1:5">
      <c r="A10" s="151" t="s">
        <v>143</v>
      </c>
      <c r="B10" s="152">
        <v>2142</v>
      </c>
      <c r="C10" s="154">
        <v>86592</v>
      </c>
      <c r="D10" s="115">
        <v>64.7457240159053</v>
      </c>
      <c r="E10" s="155"/>
    </row>
    <row r="11" ht="21.75" customHeight="1" spans="1:4">
      <c r="A11" s="147" t="s">
        <v>144</v>
      </c>
      <c r="B11" s="152">
        <v>26906</v>
      </c>
      <c r="C11" s="154">
        <v>662338</v>
      </c>
      <c r="D11" s="115">
        <v>-10.2902296048283</v>
      </c>
    </row>
    <row r="12" ht="23.25" customHeight="1" spans="1:4">
      <c r="A12" s="147" t="s">
        <v>145</v>
      </c>
      <c r="B12" s="158">
        <v>4866853.229991</v>
      </c>
      <c r="C12" s="159"/>
      <c r="D12" s="115">
        <v>6.72013352349987</v>
      </c>
    </row>
    <row r="13" ht="21" customHeight="1" spans="1:4">
      <c r="A13" s="151" t="s">
        <v>146</v>
      </c>
      <c r="B13" s="158">
        <v>4023140.506857</v>
      </c>
      <c r="C13" s="159"/>
      <c r="D13" s="115">
        <v>8.84024948941826</v>
      </c>
    </row>
    <row r="14" ht="18" customHeight="1" spans="1:4">
      <c r="A14" s="147" t="s">
        <v>147</v>
      </c>
      <c r="B14" s="158">
        <v>2774351.927734</v>
      </c>
      <c r="C14" s="154"/>
      <c r="D14" s="115">
        <v>18.3240348467421</v>
      </c>
    </row>
    <row r="15" ht="22.5" customHeight="1" spans="1:4">
      <c r="A15" s="151" t="s">
        <v>148</v>
      </c>
      <c r="B15" s="158">
        <v>317925.324905</v>
      </c>
      <c r="C15" s="154"/>
      <c r="D15" s="115">
        <v>-4.71635220522565</v>
      </c>
    </row>
    <row r="16" ht="24" customHeight="1" spans="1:4">
      <c r="A16" s="160" t="s">
        <v>149</v>
      </c>
      <c r="B16" s="161">
        <v>2281467.059327</v>
      </c>
      <c r="C16" s="162"/>
      <c r="D16" s="163">
        <v>18.511489745842</v>
      </c>
    </row>
    <row r="17" spans="2:4">
      <c r="B17" s="164"/>
      <c r="C17" s="165"/>
      <c r="D17" s="1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0"/>
  <sheetViews>
    <sheetView workbookViewId="0">
      <selection activeCell="G7" sqref="G7"/>
    </sheetView>
  </sheetViews>
  <sheetFormatPr defaultColWidth="9" defaultRowHeight="14" outlineLevelCol="2"/>
  <cols>
    <col min="1" max="1" width="32.6272727272727" customWidth="1"/>
    <col min="2" max="2" width="10.1272727272727" customWidth="1"/>
    <col min="3" max="3" width="9.62727272727273" customWidth="1"/>
    <col min="7" max="7" width="12.6272727272727"/>
  </cols>
  <sheetData>
    <row r="1" ht="26.25" customHeight="1" spans="1:3">
      <c r="A1" s="1" t="s">
        <v>150</v>
      </c>
      <c r="B1" s="1"/>
      <c r="C1" s="1"/>
    </row>
    <row r="2" ht="22.5" customHeight="1" spans="1:3">
      <c r="A2" s="65"/>
      <c r="B2" s="65"/>
      <c r="C2" s="127" t="s">
        <v>151</v>
      </c>
    </row>
    <row r="3" ht="24.75" customHeight="1" spans="1:3">
      <c r="A3" s="67" t="s">
        <v>38</v>
      </c>
      <c r="B3" s="68" t="s">
        <v>64</v>
      </c>
      <c r="C3" s="69" t="s">
        <v>65</v>
      </c>
    </row>
    <row r="4" ht="26.25" customHeight="1" spans="1:3">
      <c r="A4" s="128" t="s">
        <v>152</v>
      </c>
      <c r="B4" s="129">
        <v>102.2</v>
      </c>
      <c r="C4" s="130">
        <v>98.3</v>
      </c>
    </row>
    <row r="5" ht="24.75" customHeight="1" spans="1:3">
      <c r="A5" s="131" t="s">
        <v>153</v>
      </c>
      <c r="B5" s="132">
        <v>99.7</v>
      </c>
      <c r="C5" s="133">
        <v>94.2</v>
      </c>
    </row>
    <row r="6" ht="17.5" spans="1:3">
      <c r="A6" s="131" t="s">
        <v>154</v>
      </c>
      <c r="B6" s="132">
        <v>107</v>
      </c>
      <c r="C6" s="133">
        <v>104.1</v>
      </c>
    </row>
    <row r="7" ht="17.5" spans="1:3">
      <c r="A7" s="131" t="s">
        <v>155</v>
      </c>
      <c r="B7" s="132">
        <v>116.5</v>
      </c>
      <c r="C7" s="133">
        <v>90.3</v>
      </c>
    </row>
    <row r="8" ht="17.5" spans="1:3">
      <c r="A8" s="131" t="s">
        <v>156</v>
      </c>
      <c r="B8" s="132">
        <v>65.6</v>
      </c>
      <c r="C8" s="133">
        <v>71.8</v>
      </c>
    </row>
    <row r="9" ht="17.5" spans="1:3">
      <c r="A9" s="131" t="s">
        <v>157</v>
      </c>
      <c r="B9" s="132">
        <v>108.4</v>
      </c>
      <c r="C9" s="133">
        <v>98.8</v>
      </c>
    </row>
    <row r="10" ht="17.5" spans="1:3">
      <c r="A10" s="131" t="s">
        <v>158</v>
      </c>
      <c r="B10" s="132">
        <v>118.7</v>
      </c>
      <c r="C10" s="133">
        <v>103.4</v>
      </c>
    </row>
    <row r="11" ht="17.5" spans="1:3">
      <c r="A11" s="131" t="s">
        <v>159</v>
      </c>
      <c r="B11" s="132">
        <v>110</v>
      </c>
      <c r="C11" s="133">
        <v>99.8</v>
      </c>
    </row>
    <row r="12" ht="17.5" spans="1:3">
      <c r="A12" s="131" t="s">
        <v>160</v>
      </c>
      <c r="B12" s="132">
        <v>102.6</v>
      </c>
      <c r="C12" s="133">
        <v>101.3</v>
      </c>
    </row>
    <row r="13" ht="17.5" spans="1:3">
      <c r="A13" s="131" t="s">
        <v>161</v>
      </c>
      <c r="B13" s="132">
        <v>101.9</v>
      </c>
      <c r="C13" s="133">
        <v>101.1</v>
      </c>
    </row>
    <row r="14" ht="17.5" spans="1:3">
      <c r="A14" s="131" t="s">
        <v>162</v>
      </c>
      <c r="B14" s="132">
        <v>104.4</v>
      </c>
      <c r="C14" s="133">
        <v>101</v>
      </c>
    </row>
    <row r="15" ht="17.5" spans="1:3">
      <c r="A15" s="131" t="s">
        <v>163</v>
      </c>
      <c r="B15" s="132">
        <v>109.8</v>
      </c>
      <c r="C15" s="133">
        <v>103.9</v>
      </c>
    </row>
    <row r="16" ht="17.5" spans="1:3">
      <c r="A16" s="131" t="s">
        <v>164</v>
      </c>
      <c r="B16" s="132">
        <v>106.1</v>
      </c>
      <c r="C16" s="133">
        <v>101.4</v>
      </c>
    </row>
    <row r="17" ht="17.5" spans="1:3">
      <c r="A17" s="131" t="s">
        <v>165</v>
      </c>
      <c r="B17" s="132">
        <v>107</v>
      </c>
      <c r="C17" s="133">
        <v>102.3</v>
      </c>
    </row>
    <row r="18" ht="17.5" spans="1:3">
      <c r="A18" s="131" t="s">
        <v>166</v>
      </c>
      <c r="B18" s="132">
        <v>97.1</v>
      </c>
      <c r="C18" s="133">
        <v>94.6</v>
      </c>
    </row>
    <row r="19" ht="17.5" spans="1:3">
      <c r="A19" s="131" t="s">
        <v>167</v>
      </c>
      <c r="B19" s="132">
        <v>104.1</v>
      </c>
      <c r="C19" s="133">
        <v>100.4</v>
      </c>
    </row>
    <row r="20" ht="24" customHeight="1" spans="1:3">
      <c r="A20" s="134" t="s">
        <v>168</v>
      </c>
      <c r="B20" s="135">
        <v>102.8</v>
      </c>
      <c r="C20" s="136">
        <v>99.2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F13" sqref="F13"/>
    </sheetView>
  </sheetViews>
  <sheetFormatPr defaultColWidth="9" defaultRowHeight="14"/>
  <cols>
    <col min="1" max="1" width="14.2545454545455" customWidth="1"/>
    <col min="2" max="2" width="13.8727272727273" customWidth="1"/>
    <col min="3" max="3" width="16.2545454545455" customWidth="1"/>
  </cols>
  <sheetData>
    <row r="1" ht="23.25" customHeight="1" spans="1:3">
      <c r="A1" s="1" t="s">
        <v>169</v>
      </c>
      <c r="B1" s="1"/>
      <c r="C1" s="1"/>
    </row>
    <row r="2" ht="15.75" spans="1:3">
      <c r="A2" s="65"/>
      <c r="B2" s="65"/>
      <c r="C2" s="3" t="s">
        <v>37</v>
      </c>
    </row>
    <row r="3" ht="25.5" customHeight="1" spans="1:3">
      <c r="A3" s="67" t="s">
        <v>170</v>
      </c>
      <c r="B3" s="68" t="s">
        <v>171</v>
      </c>
      <c r="C3" s="69" t="s">
        <v>16</v>
      </c>
    </row>
    <row r="4" ht="17.5" spans="1:3">
      <c r="A4" s="70" t="s">
        <v>172</v>
      </c>
      <c r="B4" s="108">
        <v>4834950</v>
      </c>
      <c r="C4" s="120">
        <v>0.2</v>
      </c>
    </row>
    <row r="5" ht="17.5" spans="1:3">
      <c r="A5" s="70" t="s">
        <v>173</v>
      </c>
      <c r="B5" s="114">
        <v>678579</v>
      </c>
      <c r="C5" s="120">
        <v>1</v>
      </c>
    </row>
    <row r="6" ht="17.5" spans="1:3">
      <c r="A6" s="70" t="s">
        <v>174</v>
      </c>
      <c r="B6" s="121">
        <v>112094</v>
      </c>
      <c r="C6" s="96">
        <v>-2.1</v>
      </c>
    </row>
    <row r="7" ht="17.5" spans="1:3">
      <c r="A7" s="70" t="s">
        <v>175</v>
      </c>
      <c r="B7" s="121">
        <v>145921</v>
      </c>
      <c r="C7" s="96">
        <v>0.9</v>
      </c>
    </row>
    <row r="8" ht="17.5" spans="1:3">
      <c r="A8" s="70" t="s">
        <v>176</v>
      </c>
      <c r="B8" s="121">
        <v>201246</v>
      </c>
      <c r="C8" s="96">
        <v>4.3</v>
      </c>
    </row>
    <row r="9" ht="17.5" spans="1:3">
      <c r="A9" s="70" t="s">
        <v>177</v>
      </c>
      <c r="B9" s="121">
        <v>152146</v>
      </c>
      <c r="C9" s="96">
        <v>0.5</v>
      </c>
    </row>
    <row r="10" ht="17.5" spans="1:3">
      <c r="A10" s="70" t="s">
        <v>178</v>
      </c>
      <c r="B10" s="121">
        <v>365144</v>
      </c>
      <c r="C10" s="96">
        <v>0.2</v>
      </c>
    </row>
    <row r="11" ht="17.5" spans="1:3">
      <c r="A11" s="70" t="s">
        <v>179</v>
      </c>
      <c r="B11" s="121">
        <v>186318</v>
      </c>
      <c r="C11" s="96">
        <v>3</v>
      </c>
    </row>
    <row r="12" ht="17.5" spans="1:3">
      <c r="A12" s="70" t="s">
        <v>180</v>
      </c>
      <c r="B12" s="121">
        <v>90250</v>
      </c>
      <c r="C12" s="96">
        <v>0.2</v>
      </c>
    </row>
    <row r="13" ht="17.5" spans="1:3">
      <c r="A13" s="70" t="s">
        <v>181</v>
      </c>
      <c r="B13" s="121">
        <v>334165</v>
      </c>
      <c r="C13" s="96">
        <v>0.3</v>
      </c>
    </row>
    <row r="14" ht="17.5" spans="1:3">
      <c r="A14" s="70" t="s">
        <v>182</v>
      </c>
      <c r="B14" s="121">
        <v>351471</v>
      </c>
      <c r="C14" s="96">
        <v>1.1</v>
      </c>
    </row>
    <row r="15" ht="17.5" spans="1:3">
      <c r="A15" s="70" t="s">
        <v>183</v>
      </c>
      <c r="B15" s="121">
        <v>560300</v>
      </c>
      <c r="C15" s="96">
        <v>6.6</v>
      </c>
    </row>
    <row r="16" ht="17.5" spans="1:3">
      <c r="A16" s="70" t="s">
        <v>184</v>
      </c>
      <c r="B16" s="121">
        <v>228497</v>
      </c>
      <c r="C16" s="96">
        <v>-1.1</v>
      </c>
    </row>
    <row r="17" ht="17.5" spans="1:3">
      <c r="A17" s="70" t="s">
        <v>185</v>
      </c>
      <c r="B17" s="121">
        <v>370939</v>
      </c>
      <c r="C17" s="96">
        <v>5.8</v>
      </c>
    </row>
    <row r="18" ht="17.5" spans="1:5">
      <c r="A18" s="70" t="s">
        <v>186</v>
      </c>
      <c r="B18" s="121">
        <v>143454</v>
      </c>
      <c r="C18" s="96">
        <v>1</v>
      </c>
      <c r="E18" s="122"/>
    </row>
    <row r="19" ht="17.5" spans="1:3">
      <c r="A19" s="70" t="s">
        <v>187</v>
      </c>
      <c r="B19" s="121">
        <v>117528</v>
      </c>
      <c r="C19" s="96">
        <v>3.5</v>
      </c>
    </row>
    <row r="20" ht="17.5" spans="1:3">
      <c r="A20" s="70" t="s">
        <v>188</v>
      </c>
      <c r="B20" s="121">
        <v>500532</v>
      </c>
      <c r="C20" s="96">
        <v>1.8</v>
      </c>
    </row>
    <row r="21" ht="17.5" spans="1:3">
      <c r="A21" s="70" t="s">
        <v>189</v>
      </c>
      <c r="B21" s="121">
        <v>97975</v>
      </c>
      <c r="C21" s="97">
        <v>-2.5</v>
      </c>
    </row>
    <row r="22" ht="17.5" spans="1:3">
      <c r="A22" s="70" t="s">
        <v>190</v>
      </c>
      <c r="B22" s="121">
        <v>116882</v>
      </c>
      <c r="C22" s="96">
        <v>0.3</v>
      </c>
    </row>
    <row r="23" ht="17.5" spans="1:3">
      <c r="A23" s="70" t="s">
        <v>191</v>
      </c>
      <c r="B23" s="121">
        <v>138837</v>
      </c>
      <c r="C23" s="96">
        <v>0.3</v>
      </c>
    </row>
    <row r="24" ht="17.5" spans="1:3">
      <c r="A24" s="70" t="s">
        <v>192</v>
      </c>
      <c r="B24" s="121">
        <v>166911</v>
      </c>
      <c r="C24" s="96">
        <v>1.5</v>
      </c>
    </row>
    <row r="25" ht="18.25" spans="1:10">
      <c r="A25" s="73" t="s">
        <v>193</v>
      </c>
      <c r="B25" s="123">
        <v>73537</v>
      </c>
      <c r="C25" s="124">
        <v>-7.1</v>
      </c>
      <c r="J25" s="126"/>
    </row>
    <row r="26" ht="15" spans="2:3">
      <c r="B26" s="125"/>
      <c r="C26" s="100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M22" sqref="M22"/>
    </sheetView>
  </sheetViews>
  <sheetFormatPr defaultColWidth="9" defaultRowHeight="14" outlineLevelCol="4"/>
  <cols>
    <col min="1" max="1" width="11.6272727272727" customWidth="1"/>
    <col min="2" max="2" width="7.5" style="61" customWidth="1"/>
    <col min="3" max="4" width="9.75454545454545" style="61" customWidth="1"/>
    <col min="5" max="5" width="9.62727272727273" style="101" customWidth="1"/>
    <col min="6" max="6" width="4" customWidth="1"/>
  </cols>
  <sheetData>
    <row r="1" ht="29.25" customHeight="1" spans="1:5">
      <c r="A1" s="1" t="s">
        <v>194</v>
      </c>
      <c r="B1" s="1"/>
      <c r="C1" s="1"/>
      <c r="D1" s="1"/>
      <c r="E1"/>
    </row>
    <row r="2" ht="18.25" spans="1:4">
      <c r="A2" s="65"/>
      <c r="B2" s="102"/>
      <c r="C2" s="102"/>
      <c r="D2" s="103" t="s">
        <v>37</v>
      </c>
    </row>
    <row r="3" ht="31.5" customHeight="1" spans="1:5">
      <c r="A3" s="104"/>
      <c r="B3" s="53" t="s">
        <v>195</v>
      </c>
      <c r="C3" s="68" t="s">
        <v>64</v>
      </c>
      <c r="D3" s="68" t="s">
        <v>65</v>
      </c>
      <c r="E3" s="105" t="s">
        <v>16</v>
      </c>
    </row>
    <row r="4" s="51" customFormat="1" ht="17.5" spans="1:5">
      <c r="A4" s="106" t="s">
        <v>196</v>
      </c>
      <c r="B4" s="107">
        <f>VLOOKUP(A4,'[1]2021-10规上工业总产值 分镇'!$B$1:$C$65536,2,FALSE)</f>
        <v>177</v>
      </c>
      <c r="C4" s="108">
        <f>VLOOKUP(A4,'[1]2021-10规上工业总产值 分镇'!$B$1:$D$65536,3,FALSE)</f>
        <v>138115.639</v>
      </c>
      <c r="D4" s="108">
        <f>VLOOKUP(A4,'[1]2021-10规上工业总产值 分镇'!$B$1:$E$65536,4,FALSE)</f>
        <v>1396266.06</v>
      </c>
      <c r="E4" s="109">
        <f>VLOOKUP(A4,'[1]2021-10规上工业总产值 分镇'!$B$1:$I$65536,8,FALSE)</f>
        <v>10.2999996126397</v>
      </c>
    </row>
    <row r="5" s="51" customFormat="1" ht="17.5" spans="1:5">
      <c r="A5" s="70" t="s">
        <v>197</v>
      </c>
      <c r="B5" s="110">
        <f>VLOOKUP(A5,'[1]2021-10规上工业总产值 分镇'!$B$1:$C$65536,2,FALSE)</f>
        <v>59</v>
      </c>
      <c r="C5" s="111">
        <f>VLOOKUP(A5,'[1]2021-10规上工业总产值 分镇'!$B$1:$D$65536,3,FALSE)</f>
        <v>31416.42</v>
      </c>
      <c r="D5" s="111">
        <f>VLOOKUP(A5,'[1]2021-10规上工业总产值 分镇'!$B$1:$E$65536,4,FALSE)</f>
        <v>291876.353</v>
      </c>
      <c r="E5" s="112">
        <f>VLOOKUP(A5,'[1]2021-10规上工业总产值 分镇'!$B$1:$I$65536,8,FALSE)</f>
        <v>-3.83172791679577</v>
      </c>
    </row>
    <row r="6" s="51" customFormat="1" ht="17.5" spans="1:5">
      <c r="A6" s="70" t="s">
        <v>198</v>
      </c>
      <c r="B6" s="110">
        <f>VLOOKUP(A6,'[1]2021-10规上工业总产值 分镇'!$B$1:$C$65536,2,FALSE)</f>
        <v>3</v>
      </c>
      <c r="C6" s="111">
        <f>VLOOKUP(A6,'[1]2021-10规上工业总产值 分镇'!$B$1:$D$65536,3,FALSE)</f>
        <v>736.8</v>
      </c>
      <c r="D6" s="111">
        <f>VLOOKUP(A6,'[1]2021-10规上工业总产值 分镇'!$B$1:$E$65536,4,FALSE)</f>
        <v>7033.5</v>
      </c>
      <c r="E6" s="112">
        <f>VLOOKUP(A6,'[1]2021-10规上工业总产值 分镇'!$B$1:$I$65536,8,FALSE)</f>
        <v>17.8489487005357</v>
      </c>
    </row>
    <row r="7" s="51" customFormat="1" ht="17.5" spans="1:5">
      <c r="A7" s="70" t="s">
        <v>199</v>
      </c>
      <c r="B7" s="110">
        <f>VLOOKUP(A7,'[1]2021-10规上工业总产值 分镇'!$B$1:$C$65536,2,FALSE)</f>
        <v>2</v>
      </c>
      <c r="C7" s="111">
        <f>VLOOKUP(A7,'[1]2021-10规上工业总产值 分镇'!$B$1:$D$65536,3,FALSE)</f>
        <v>999.1</v>
      </c>
      <c r="D7" s="111">
        <f>VLOOKUP(A7,'[1]2021-10规上工业总产值 分镇'!$B$1:$E$65536,4,FALSE)</f>
        <v>8394.9</v>
      </c>
      <c r="E7" s="112">
        <f>VLOOKUP(A7,'[1]2021-10规上工业总产值 分镇'!$B$1:$I$65536,8,FALSE)</f>
        <v>-9.54941218893146</v>
      </c>
    </row>
    <row r="8" s="51" customFormat="1" ht="17.5" spans="1:5">
      <c r="A8" s="70" t="s">
        <v>200</v>
      </c>
      <c r="B8" s="110">
        <f>VLOOKUP(A8,'[1]2021-10规上工业总产值 分镇'!$B$1:$C$65536,2,FALSE)</f>
        <v>6</v>
      </c>
      <c r="C8" s="111">
        <f>VLOOKUP(A8,'[1]2021-10规上工业总产值 分镇'!$B$1:$D$65536,3,FALSE)</f>
        <v>4930.165</v>
      </c>
      <c r="D8" s="111">
        <f>VLOOKUP(A8,'[1]2021-10规上工业总产值 分镇'!$B$1:$E$65536,4,FALSE)</f>
        <v>43912.291</v>
      </c>
      <c r="E8" s="112">
        <f>VLOOKUP(A8,'[1]2021-10规上工业总产值 分镇'!$B$1:$I$65536,8,FALSE)</f>
        <v>-2.69560913054437</v>
      </c>
    </row>
    <row r="9" s="51" customFormat="1" ht="17.5" spans="1:5">
      <c r="A9" s="70" t="s">
        <v>201</v>
      </c>
      <c r="B9" s="110">
        <f>VLOOKUP(A9,'[1]2021-10规上工业总产值 分镇'!$B$1:$C$65536,2,FALSE)</f>
        <v>6</v>
      </c>
      <c r="C9" s="111">
        <f>VLOOKUP(A9,'[1]2021-10规上工业总产值 分镇'!$B$1:$D$65536,3,FALSE)</f>
        <v>3937.96</v>
      </c>
      <c r="D9" s="111">
        <f>VLOOKUP(A9,'[1]2021-10规上工业总产值 分镇'!$B$1:$E$65536,4,FALSE)</f>
        <v>44600.63</v>
      </c>
      <c r="E9" s="112">
        <f>VLOOKUP(A9,'[1]2021-10规上工业总产值 分镇'!$B$1:$I$65536,8,FALSE)</f>
        <v>-0.693628577159103</v>
      </c>
    </row>
    <row r="10" s="51" customFormat="1" ht="17.5" spans="1:5">
      <c r="A10" s="70" t="s">
        <v>202</v>
      </c>
      <c r="B10" s="110">
        <f>VLOOKUP(A10,'[1]2021-10规上工业总产值 分镇'!$B$1:$C$65536,2,FALSE)</f>
        <v>8</v>
      </c>
      <c r="C10" s="111">
        <f>VLOOKUP(A10,'[1]2021-10规上工业总产值 分镇'!$B$1:$D$65536,3,FALSE)</f>
        <v>5238.9</v>
      </c>
      <c r="D10" s="111">
        <f>VLOOKUP(A10,'[1]2021-10规上工业总产值 分镇'!$B$1:$E$65536,4,FALSE)</f>
        <v>47138.1</v>
      </c>
      <c r="E10" s="112">
        <f>VLOOKUP(A10,'[1]2021-10规上工业总产值 分镇'!$B$1:$I$65536,8,FALSE)</f>
        <v>-5.47313946378769</v>
      </c>
    </row>
    <row r="11" s="51" customFormat="1" ht="17.5" spans="1:5">
      <c r="A11" s="70" t="s">
        <v>203</v>
      </c>
      <c r="B11" s="110">
        <f>VLOOKUP(A11,'[1]2021-10规上工业总产值 分镇'!$B$1:$C$65536,2,FALSE)</f>
        <v>4</v>
      </c>
      <c r="C11" s="111">
        <f>VLOOKUP(A11,'[1]2021-10规上工业总产值 分镇'!$B$1:$D$65536,3,FALSE)</f>
        <v>1032.6</v>
      </c>
      <c r="D11" s="111">
        <f>VLOOKUP(A11,'[1]2021-10规上工业总产值 分镇'!$B$1:$E$65536,4,FALSE)</f>
        <v>9257.1</v>
      </c>
      <c r="E11" s="112">
        <f>VLOOKUP(A11,'[1]2021-10规上工业总产值 分镇'!$B$1:$I$65536,8,FALSE)</f>
        <v>-31.796714082503</v>
      </c>
    </row>
    <row r="12" s="51" customFormat="1" ht="17.5" spans="1:5">
      <c r="A12" s="70" t="s">
        <v>204</v>
      </c>
      <c r="B12" s="110">
        <f>VLOOKUP(A12,'[1]2021-10规上工业总产值 分镇'!$B$1:$C$65536,2,FALSE)</f>
        <v>8</v>
      </c>
      <c r="C12" s="111">
        <f>VLOOKUP(A12,'[1]2021-10规上工业总产值 分镇'!$B$1:$D$65536,3,FALSE)</f>
        <v>2745.079</v>
      </c>
      <c r="D12" s="111">
        <f>VLOOKUP(A12,'[1]2021-10规上工业总产值 分镇'!$B$1:$E$65536,4,FALSE)</f>
        <v>25191.035</v>
      </c>
      <c r="E12" s="112">
        <f>VLOOKUP(A12,'[1]2021-10规上工业总产值 分镇'!$B$1:$I$65536,8,FALSE)</f>
        <v>-8.02569680364545</v>
      </c>
    </row>
    <row r="13" s="51" customFormat="1" ht="17.5" spans="1:5">
      <c r="A13" s="70" t="s">
        <v>205</v>
      </c>
      <c r="B13" s="113">
        <f>VLOOKUP(A13,'[1]2021-10规上工业总产值 分镇'!$B$1:$C$65536,2,FALSE)</f>
        <v>0</v>
      </c>
      <c r="C13" s="114">
        <f>VLOOKUP(A13,'[1]2021-10规上工业总产值 分镇'!$B$1:$D$65536,3,FALSE)</f>
        <v>0</v>
      </c>
      <c r="D13" s="114">
        <f>VLOOKUP(A13,'[1]2021-10规上工业总产值 分镇'!$B$1:$E$65536,4,FALSE)</f>
        <v>0</v>
      </c>
      <c r="E13" s="115" t="s">
        <v>72</v>
      </c>
    </row>
    <row r="14" s="51" customFormat="1" ht="17.5" spans="1:5">
      <c r="A14" s="70" t="s">
        <v>206</v>
      </c>
      <c r="B14" s="110">
        <f>VLOOKUP(A14,'[1]2021-10规上工业总产值 分镇'!$B$1:$C$65536,2,FALSE)</f>
        <v>6</v>
      </c>
      <c r="C14" s="111">
        <f>VLOOKUP(A14,'[1]2021-10规上工业总产值 分镇'!$B$1:$D$65536,3,FALSE)</f>
        <v>2836.3</v>
      </c>
      <c r="D14" s="111">
        <f>VLOOKUP(A14,'[1]2021-10规上工业总产值 分镇'!$B$1:$E$65536,4,FALSE)</f>
        <v>36583.739</v>
      </c>
      <c r="E14" s="112">
        <f>VLOOKUP(A14,'[1]2021-10规上工业总产值 分镇'!$B$1:$I$65536,8,FALSE)</f>
        <v>-16.3084096721016</v>
      </c>
    </row>
    <row r="15" s="51" customFormat="1" ht="17.5" spans="1:5">
      <c r="A15" s="70" t="s">
        <v>207</v>
      </c>
      <c r="B15" s="110">
        <f>VLOOKUP(A15,'[1]2021-10规上工业总产值 分镇'!$B$1:$C$65536,2,FALSE)</f>
        <v>15</v>
      </c>
      <c r="C15" s="111">
        <f>VLOOKUP(A15,'[1]2021-10规上工业总产值 分镇'!$B$1:$D$65536,3,FALSE)</f>
        <v>56481.29</v>
      </c>
      <c r="D15" s="111">
        <f>VLOOKUP(A15,'[1]2021-10规上工业总产值 分镇'!$B$1:$E$65536,4,FALSE)</f>
        <v>598274.488</v>
      </c>
      <c r="E15" s="112">
        <f>VLOOKUP(A15,'[1]2021-10规上工业总产值 分镇'!$B$1:$I$65536,8,FALSE)</f>
        <v>49.6744065253748</v>
      </c>
    </row>
    <row r="16" s="51" customFormat="1" ht="17.5" spans="1:5">
      <c r="A16" s="70" t="s">
        <v>208</v>
      </c>
      <c r="B16" s="110">
        <f>VLOOKUP(A16,'[1]2021-10规上工业总产值 分镇'!$B$1:$C$65536,2,FALSE)</f>
        <v>6</v>
      </c>
      <c r="C16" s="111">
        <f>VLOOKUP(A16,'[1]2021-10规上工业总产值 分镇'!$B$1:$D$65536,3,FALSE)</f>
        <v>2556.2</v>
      </c>
      <c r="D16" s="111">
        <f>VLOOKUP(A16,'[1]2021-10规上工业总产值 分镇'!$B$1:$E$65536,4,FALSE)</f>
        <v>22764.397</v>
      </c>
      <c r="E16" s="112">
        <f>VLOOKUP(A16,'[1]2021-10规上工业总产值 分镇'!$B$1:$I$65536,8,FALSE)</f>
        <v>-0.559835587907926</v>
      </c>
    </row>
    <row r="17" s="51" customFormat="1" ht="17.5" spans="1:5">
      <c r="A17" s="70" t="s">
        <v>209</v>
      </c>
      <c r="B17" s="110">
        <f>VLOOKUP(A17,'[1]2021-10规上工业总产值 分镇'!$B$1:$C$65536,2,FALSE)</f>
        <v>5</v>
      </c>
      <c r="C17" s="111">
        <f>VLOOKUP(A17,'[1]2021-10规上工业总产值 分镇'!$B$1:$D$65536,3,FALSE)</f>
        <v>3134.013</v>
      </c>
      <c r="D17" s="111">
        <f>VLOOKUP(A17,'[1]2021-10规上工业总产值 分镇'!$B$1:$E$65536,4,FALSE)</f>
        <v>24875.153</v>
      </c>
      <c r="E17" s="112">
        <f>VLOOKUP(A17,'[1]2021-10规上工业总产值 分镇'!$B$1:$I$65536,8,FALSE)</f>
        <v>-46.5347000091623</v>
      </c>
    </row>
    <row r="18" s="51" customFormat="1" ht="17.5" spans="1:5">
      <c r="A18" s="70" t="s">
        <v>210</v>
      </c>
      <c r="B18" s="110">
        <f>VLOOKUP(A18,'[1]2021-10规上工业总产值 分镇'!$B$1:$C$65536,2,FALSE)</f>
        <v>5</v>
      </c>
      <c r="C18" s="111">
        <f>VLOOKUP(A18,'[1]2021-10规上工业总产值 分镇'!$B$1:$D$65536,3,FALSE)</f>
        <v>1446.295</v>
      </c>
      <c r="D18" s="111">
        <f>VLOOKUP(A18,'[1]2021-10规上工业总产值 分镇'!$B$1:$E$65536,4,FALSE)</f>
        <v>17498.735</v>
      </c>
      <c r="E18" s="112">
        <f>VLOOKUP(A18,'[1]2021-10规上工业总产值 分镇'!$B$1:$I$65536,8,FALSE)</f>
        <v>25.4721004283546</v>
      </c>
    </row>
    <row r="19" s="51" customFormat="1" ht="17.5" spans="1:5">
      <c r="A19" s="70" t="s">
        <v>211</v>
      </c>
      <c r="B19" s="110">
        <f>VLOOKUP(A19,'[1]2021-10规上工业总产值 分镇'!$B$1:$C$65536,2,FALSE)</f>
        <v>3</v>
      </c>
      <c r="C19" s="111">
        <f>VLOOKUP(A19,'[1]2021-10规上工业总产值 分镇'!$B$1:$D$65536,3,FALSE)</f>
        <v>216.2</v>
      </c>
      <c r="D19" s="111">
        <f>VLOOKUP(A19,'[1]2021-10规上工业总产值 分镇'!$B$1:$E$65536,4,FALSE)</f>
        <v>2634.8</v>
      </c>
      <c r="E19" s="112">
        <f>VLOOKUP(A19,'[1]2021-10规上工业总产值 分镇'!$B$1:$I$65536,8,FALSE)</f>
        <v>-28.9113649663139</v>
      </c>
    </row>
    <row r="20" s="51" customFormat="1" ht="17.5" spans="1:5">
      <c r="A20" s="70" t="s">
        <v>212</v>
      </c>
      <c r="B20" s="110">
        <f>VLOOKUP(A20,'[1]2021-10规上工业总产值 分镇'!$B$1:$C$65536,2,FALSE)</f>
        <v>5</v>
      </c>
      <c r="C20" s="111">
        <f>VLOOKUP(A20,'[1]2021-10规上工业总产值 分镇'!$B$1:$D$65536,3,FALSE)</f>
        <v>1072.7</v>
      </c>
      <c r="D20" s="111">
        <f>VLOOKUP(A20,'[1]2021-10规上工业总产值 分镇'!$B$1:$E$65536,4,FALSE)</f>
        <v>15011.6</v>
      </c>
      <c r="E20" s="112">
        <f>VLOOKUP(A20,'[1]2021-10规上工业总产值 分镇'!$B$1:$I$65536,8,FALSE)</f>
        <v>3.82404336697407</v>
      </c>
    </row>
    <row r="21" s="51" customFormat="1" ht="17.5" spans="1:5">
      <c r="A21" s="70" t="s">
        <v>213</v>
      </c>
      <c r="B21" s="110">
        <f>VLOOKUP(A21,'[1]2021-10规上工业总产值 分镇'!$B$1:$C$65536,2,FALSE)</f>
        <v>24</v>
      </c>
      <c r="C21" s="111">
        <f>VLOOKUP(A21,'[1]2021-10规上工业总产值 分镇'!$B$1:$D$65536,3,FALSE)</f>
        <v>16651.915</v>
      </c>
      <c r="D21" s="111">
        <f>VLOOKUP(A21,'[1]2021-10规上工业总产值 分镇'!$B$1:$E$65536,4,FALSE)</f>
        <v>176191.413</v>
      </c>
      <c r="E21" s="112">
        <f>VLOOKUP(A21,'[1]2021-10规上工业总产值 分镇'!$B$1:$I$65536,8,FALSE)</f>
        <v>-7.42559392961459</v>
      </c>
    </row>
    <row r="22" s="51" customFormat="1" ht="17.5" spans="1:5">
      <c r="A22" s="70" t="s">
        <v>214</v>
      </c>
      <c r="B22" s="110">
        <f>VLOOKUP(A22,'[1]2021-10规上工业总产值 分镇'!$B$1:$C$65536,2,FALSE)</f>
        <v>3</v>
      </c>
      <c r="C22" s="111">
        <f>VLOOKUP(A22,'[1]2021-10规上工业总产值 分镇'!$B$1:$D$65536,3,FALSE)</f>
        <v>309.8</v>
      </c>
      <c r="D22" s="111">
        <f>VLOOKUP(A22,'[1]2021-10规上工业总产值 分镇'!$B$1:$E$65536,4,FALSE)</f>
        <v>4625.636</v>
      </c>
      <c r="E22" s="112">
        <f>VLOOKUP(A22,'[1]2021-10规上工业总产值 分镇'!$B$1:$I$65536,8,FALSE)</f>
        <v>-32.9549871866585</v>
      </c>
    </row>
    <row r="23" s="51" customFormat="1" ht="17.5" spans="1:5">
      <c r="A23" s="70" t="s">
        <v>215</v>
      </c>
      <c r="B23" s="110">
        <f>VLOOKUP(A23,'[1]2021-10规上工业总产值 分镇'!$B$1:$C$65536,2,FALSE)</f>
        <v>2</v>
      </c>
      <c r="C23" s="111">
        <f>VLOOKUP(A23,'[1]2021-10规上工业总产值 分镇'!$B$1:$D$65536,3,FALSE)</f>
        <v>569</v>
      </c>
      <c r="D23" s="111">
        <f>VLOOKUP(A23,'[1]2021-10规上工业总产值 分镇'!$B$1:$E$65536,4,FALSE)</f>
        <v>4323.4</v>
      </c>
      <c r="E23" s="112">
        <f>VLOOKUP(A23,'[1]2021-10规上工业总产值 分镇'!$B$1:$I$65536,8,FALSE)</f>
        <v>-11.5242212349642</v>
      </c>
    </row>
    <row r="24" s="51" customFormat="1" ht="17.5" spans="1:5">
      <c r="A24" s="70" t="s">
        <v>216</v>
      </c>
      <c r="B24" s="110">
        <f>VLOOKUP(A24,'[1]2021-10规上工业总产值 分镇'!$B$1:$C$65536,2,FALSE)</f>
        <v>2</v>
      </c>
      <c r="C24" s="111">
        <f>VLOOKUP(A24,'[1]2021-10规上工业总产值 分镇'!$B$1:$D$65536,3,FALSE)</f>
        <v>555.7</v>
      </c>
      <c r="D24" s="111">
        <f>VLOOKUP(A24,'[1]2021-10规上工业总产值 分镇'!$B$1:$E$65536,4,FALSE)</f>
        <v>4969.3</v>
      </c>
      <c r="E24" s="112">
        <f>VLOOKUP(A24,'[1]2021-10规上工业总产值 分镇'!$B$1:$I$65536,8,FALSE)</f>
        <v>31.6638775446315</v>
      </c>
    </row>
    <row r="25" s="51" customFormat="1" ht="17.5" spans="1:5">
      <c r="A25" s="70" t="s">
        <v>217</v>
      </c>
      <c r="B25" s="110">
        <f>VLOOKUP(A25,'[1]2021-10规上工业总产值 分镇'!$B$1:$C$65536,2,FALSE)</f>
        <v>4</v>
      </c>
      <c r="C25" s="111">
        <f>VLOOKUP(A25,'[1]2021-10规上工业总产值 分镇'!$B$1:$D$65536,3,FALSE)</f>
        <v>746.602</v>
      </c>
      <c r="D25" s="111">
        <f>VLOOKUP(A25,'[1]2021-10规上工业总产值 分镇'!$B$1:$E$65536,4,FALSE)</f>
        <v>6421.49</v>
      </c>
      <c r="E25" s="112">
        <f>VLOOKUP(A25,'[1]2021-10规上工业总产值 分镇'!$B$1:$I$65536,8,FALSE)</f>
        <v>-38.8730490861672</v>
      </c>
    </row>
    <row r="26" s="51" customFormat="1" ht="17.5" spans="1:5">
      <c r="A26" s="116" t="s">
        <v>218</v>
      </c>
      <c r="B26" s="117">
        <f>VLOOKUP(A26,'[1]2021-10规上工业总产值 分镇'!$B$1:$C$65536,2,FALSE)</f>
        <v>0</v>
      </c>
      <c r="C26" s="118">
        <f>VLOOKUP(A26,'[1]2021-10规上工业总产值 分镇'!$B$1:$D$65536,3,FALSE)</f>
        <v>0</v>
      </c>
      <c r="D26" s="118">
        <f>VLOOKUP(A26,'[1]2021-10规上工业总产值 分镇'!$B$1:$E$65536,4,FALSE)</f>
        <v>0</v>
      </c>
      <c r="E26" s="119" t="s">
        <v>72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G10" sqref="G10"/>
    </sheetView>
  </sheetViews>
  <sheetFormatPr defaultColWidth="9" defaultRowHeight="14" outlineLevelCol="2"/>
  <cols>
    <col min="1" max="1" width="14" customWidth="1"/>
    <col min="2" max="2" width="14.2545454545455" customWidth="1"/>
    <col min="3" max="3" width="12.2545454545455" customWidth="1"/>
  </cols>
  <sheetData>
    <row r="1" ht="24" customHeight="1" spans="1:3">
      <c r="A1" s="1" t="s">
        <v>219</v>
      </c>
      <c r="B1" s="1"/>
      <c r="C1" s="1"/>
    </row>
    <row r="2" ht="15.75" spans="1:3">
      <c r="A2" s="65"/>
      <c r="B2" s="65"/>
      <c r="C2" s="3" t="s">
        <v>37</v>
      </c>
    </row>
    <row r="3" ht="24.75" customHeight="1" spans="1:3">
      <c r="A3" s="67" t="s">
        <v>170</v>
      </c>
      <c r="B3" s="68" t="s">
        <v>65</v>
      </c>
      <c r="C3" s="69" t="s">
        <v>16</v>
      </c>
    </row>
    <row r="4" ht="18.75" customHeight="1" spans="1:3">
      <c r="A4" s="70" t="s">
        <v>172</v>
      </c>
      <c r="B4" s="92">
        <v>892895</v>
      </c>
      <c r="C4" s="93">
        <v>2.64848130209909</v>
      </c>
    </row>
    <row r="5" ht="18.75" customHeight="1" spans="1:3">
      <c r="A5" s="70" t="s">
        <v>173</v>
      </c>
      <c r="B5" s="94">
        <v>41615</v>
      </c>
      <c r="C5" s="93">
        <v>-8.14885117090074</v>
      </c>
    </row>
    <row r="6" ht="17.5" spans="1:3">
      <c r="A6" s="70" t="s">
        <v>174</v>
      </c>
      <c r="B6" s="95">
        <v>77639</v>
      </c>
      <c r="C6" s="96">
        <v>-10.5025936599424</v>
      </c>
    </row>
    <row r="7" ht="17.5" spans="1:3">
      <c r="A7" s="70" t="s">
        <v>175</v>
      </c>
      <c r="B7" s="95">
        <v>141171</v>
      </c>
      <c r="C7" s="96">
        <v>29.6705214523877</v>
      </c>
    </row>
    <row r="8" ht="17.5" spans="1:3">
      <c r="A8" s="70" t="s">
        <v>176</v>
      </c>
      <c r="B8" s="95">
        <v>126448</v>
      </c>
      <c r="C8" s="96">
        <v>110.444488507637</v>
      </c>
    </row>
    <row r="9" ht="17.5" spans="1:3">
      <c r="A9" s="70" t="s">
        <v>177</v>
      </c>
      <c r="B9" s="95">
        <v>18861</v>
      </c>
      <c r="C9" s="96">
        <v>-48.8569239085132</v>
      </c>
    </row>
    <row r="10" ht="17.5" spans="1:3">
      <c r="A10" s="70" t="s">
        <v>178</v>
      </c>
      <c r="B10" s="95">
        <v>32238</v>
      </c>
      <c r="C10" s="96">
        <v>-36.3932590784395</v>
      </c>
    </row>
    <row r="11" ht="17.5" spans="1:3">
      <c r="A11" s="70" t="s">
        <v>179</v>
      </c>
      <c r="B11" s="95">
        <v>3847</v>
      </c>
      <c r="C11" s="96">
        <v>67.4064403829417</v>
      </c>
    </row>
    <row r="12" ht="17.5" spans="1:3">
      <c r="A12" s="70" t="s">
        <v>180</v>
      </c>
      <c r="B12" s="95">
        <v>2201</v>
      </c>
      <c r="C12" s="96">
        <v>-35.6996786444639</v>
      </c>
    </row>
    <row r="13" ht="17.5" spans="1:3">
      <c r="A13" s="70" t="s">
        <v>181</v>
      </c>
      <c r="B13" s="95">
        <v>29184</v>
      </c>
      <c r="C13" s="96">
        <v>-46.9701096688804</v>
      </c>
    </row>
    <row r="14" ht="17.5" spans="1:3">
      <c r="A14" s="70" t="s">
        <v>182</v>
      </c>
      <c r="B14" s="95">
        <v>14815</v>
      </c>
      <c r="C14" s="96">
        <v>-43.3511494573717</v>
      </c>
    </row>
    <row r="15" ht="17.5" spans="1:3">
      <c r="A15" s="70" t="s">
        <v>183</v>
      </c>
      <c r="B15" s="95">
        <v>91493</v>
      </c>
      <c r="C15" s="96">
        <v>438.289109842913</v>
      </c>
    </row>
    <row r="16" ht="17.5" spans="1:3">
      <c r="A16" s="70" t="s">
        <v>184</v>
      </c>
      <c r="B16" s="95">
        <v>5910</v>
      </c>
      <c r="C16" s="96">
        <v>74.5499652967497</v>
      </c>
    </row>
    <row r="17" ht="17.5" spans="1:3">
      <c r="A17" s="70" t="s">
        <v>185</v>
      </c>
      <c r="B17" s="95">
        <v>12055</v>
      </c>
      <c r="C17" s="96">
        <v>139.75545142839</v>
      </c>
    </row>
    <row r="18" ht="17.5" spans="1:3">
      <c r="A18" s="70" t="s">
        <v>186</v>
      </c>
      <c r="B18" s="95">
        <v>5243</v>
      </c>
      <c r="C18" s="96">
        <v>35.5831393845358</v>
      </c>
    </row>
    <row r="19" ht="17.5" spans="1:3">
      <c r="A19" s="70" t="s">
        <v>187</v>
      </c>
      <c r="B19" s="95">
        <v>8763</v>
      </c>
      <c r="C19" s="96">
        <v>24.0194706181556</v>
      </c>
    </row>
    <row r="20" ht="17.5" spans="1:3">
      <c r="A20" s="70" t="s">
        <v>188</v>
      </c>
      <c r="B20" s="95">
        <v>44259</v>
      </c>
      <c r="C20" s="96">
        <v>-21.649788840011</v>
      </c>
    </row>
    <row r="21" ht="17.5" spans="1:3">
      <c r="A21" s="70" t="s">
        <v>189</v>
      </c>
      <c r="B21" s="95">
        <v>1065</v>
      </c>
      <c r="C21" s="97">
        <v>47.1197679237464</v>
      </c>
    </row>
    <row r="22" ht="17.5" spans="1:3">
      <c r="A22" s="70" t="s">
        <v>190</v>
      </c>
      <c r="B22" s="95">
        <v>976</v>
      </c>
      <c r="C22" s="96">
        <v>209.84126984127</v>
      </c>
    </row>
    <row r="23" ht="17.5" spans="1:3">
      <c r="A23" s="70" t="s">
        <v>191</v>
      </c>
      <c r="B23" s="95">
        <v>1766</v>
      </c>
      <c r="C23" s="96">
        <v>-57.3429951690821</v>
      </c>
    </row>
    <row r="24" ht="17.5" spans="1:3">
      <c r="A24" s="70" t="s">
        <v>192</v>
      </c>
      <c r="B24" s="95">
        <v>6086</v>
      </c>
      <c r="C24" s="96">
        <v>-74.6380938156549</v>
      </c>
    </row>
    <row r="25" ht="18.25" spans="1:3">
      <c r="A25" s="73" t="s">
        <v>193</v>
      </c>
      <c r="B25" s="98">
        <v>8092</v>
      </c>
      <c r="C25" s="99">
        <v>-67.6840636335499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tabSelected="1" zoomScale="80" zoomScaleNormal="80" topLeftCell="A7" workbookViewId="0">
      <selection activeCell="A21" sqref="A21"/>
    </sheetView>
  </sheetViews>
  <sheetFormatPr defaultColWidth="9" defaultRowHeight="14" outlineLevelCol="2"/>
  <cols>
    <col min="1" max="1" width="15.6272727272727" customWidth="1"/>
    <col min="2" max="2" width="12" style="76" customWidth="1"/>
    <col min="3" max="3" width="10.5" style="77" customWidth="1"/>
    <col min="4" max="4" width="12.6272727272727"/>
    <col min="5" max="5" width="13.7545454545455"/>
    <col min="7" max="7" width="17.5" customWidth="1"/>
  </cols>
  <sheetData>
    <row r="1" ht="28.5" customHeight="1" spans="1:3">
      <c r="A1" s="1" t="s">
        <v>220</v>
      </c>
      <c r="B1" s="78"/>
      <c r="C1" s="79"/>
    </row>
    <row r="2" ht="22.5" customHeight="1" spans="1:3">
      <c r="A2" s="51"/>
      <c r="B2" s="80"/>
      <c r="C2" s="81" t="s">
        <v>37</v>
      </c>
    </row>
    <row r="3" ht="22.5" customHeight="1" spans="1:3">
      <c r="A3" s="5" t="s">
        <v>170</v>
      </c>
      <c r="B3" s="82" t="s">
        <v>65</v>
      </c>
      <c r="C3" s="83" t="s">
        <v>16</v>
      </c>
    </row>
    <row r="4" ht="21" spans="1:3">
      <c r="A4" s="84" t="s">
        <v>173</v>
      </c>
      <c r="B4" s="85">
        <v>10359.881935</v>
      </c>
      <c r="C4" s="86">
        <v>11.0311918144643</v>
      </c>
    </row>
    <row r="5" ht="21" spans="1:3">
      <c r="A5" s="87" t="s">
        <v>175</v>
      </c>
      <c r="B5" s="85">
        <v>12255.221005</v>
      </c>
      <c r="C5" s="86">
        <v>12.6354163019064</v>
      </c>
    </row>
    <row r="6" ht="21" spans="1:3">
      <c r="A6" s="87" t="s">
        <v>174</v>
      </c>
      <c r="B6" s="85">
        <v>8857.207725</v>
      </c>
      <c r="C6" s="86">
        <v>6.87501708156239</v>
      </c>
    </row>
    <row r="7" ht="21" spans="1:3">
      <c r="A7" s="87" t="s">
        <v>221</v>
      </c>
      <c r="B7" s="85">
        <v>2473.3626</v>
      </c>
      <c r="C7" s="86">
        <v>-11.202411982018</v>
      </c>
    </row>
    <row r="8" ht="21" spans="1:3">
      <c r="A8" s="87" t="s">
        <v>222</v>
      </c>
      <c r="B8" s="85">
        <v>7404.41927</v>
      </c>
      <c r="C8" s="86">
        <v>26.4568013084361</v>
      </c>
    </row>
    <row r="9" ht="21" spans="1:3">
      <c r="A9" s="87" t="s">
        <v>223</v>
      </c>
      <c r="B9" s="85">
        <v>922.46611</v>
      </c>
      <c r="C9" s="86">
        <v>-13.2206609206756</v>
      </c>
    </row>
    <row r="10" ht="21" spans="1:3">
      <c r="A10" s="87" t="s">
        <v>224</v>
      </c>
      <c r="B10" s="85">
        <v>2817.76101</v>
      </c>
      <c r="C10" s="86">
        <v>-3.10887645076074</v>
      </c>
    </row>
    <row r="11" ht="21" spans="1:3">
      <c r="A11" s="87" t="s">
        <v>225</v>
      </c>
      <c r="B11" s="85">
        <v>1141.02195</v>
      </c>
      <c r="C11" s="86">
        <v>30.8771213643443</v>
      </c>
    </row>
    <row r="12" ht="21" spans="1:3">
      <c r="A12" s="87" t="s">
        <v>226</v>
      </c>
      <c r="B12" s="85">
        <v>221.979635</v>
      </c>
      <c r="C12" s="86">
        <v>-4.16140225595398</v>
      </c>
    </row>
    <row r="13" ht="21" spans="1:3">
      <c r="A13" s="87" t="s">
        <v>227</v>
      </c>
      <c r="B13" s="85">
        <v>1063.60829</v>
      </c>
      <c r="C13" s="86">
        <v>-23.2954950950173</v>
      </c>
    </row>
    <row r="14" ht="21" spans="1:3">
      <c r="A14" s="87" t="s">
        <v>228</v>
      </c>
      <c r="B14" s="85">
        <v>2832.00483</v>
      </c>
      <c r="C14" s="86">
        <v>26.571943311777</v>
      </c>
    </row>
    <row r="15" ht="21" spans="1:3">
      <c r="A15" s="87" t="s">
        <v>184</v>
      </c>
      <c r="B15" s="85">
        <v>540.012745</v>
      </c>
      <c r="C15" s="86">
        <v>-28.2590455569551</v>
      </c>
    </row>
    <row r="16" ht="21" spans="1:3">
      <c r="A16" s="87" t="s">
        <v>185</v>
      </c>
      <c r="B16" s="85">
        <v>1048.01553</v>
      </c>
      <c r="C16" s="86">
        <v>14.0775524283627</v>
      </c>
    </row>
    <row r="17" ht="21" spans="1:3">
      <c r="A17" s="87" t="s">
        <v>186</v>
      </c>
      <c r="B17" s="85">
        <v>441.340635</v>
      </c>
      <c r="C17" s="86">
        <v>-7.67923128752082</v>
      </c>
    </row>
    <row r="18" ht="21" spans="1:3">
      <c r="A18" s="87" t="s">
        <v>187</v>
      </c>
      <c r="B18" s="85">
        <v>584.796475</v>
      </c>
      <c r="C18" s="86">
        <v>2.48488347619324</v>
      </c>
    </row>
    <row r="19" ht="21" spans="1:3">
      <c r="A19" s="87" t="s">
        <v>188</v>
      </c>
      <c r="B19" s="85">
        <v>4673.545995</v>
      </c>
      <c r="C19" s="86">
        <v>4.32232584955898</v>
      </c>
    </row>
    <row r="20" ht="21" spans="1:3">
      <c r="A20" s="87" t="s">
        <v>189</v>
      </c>
      <c r="B20" s="85">
        <v>556.5516</v>
      </c>
      <c r="C20" s="86">
        <v>10.0776267051055</v>
      </c>
    </row>
    <row r="21" ht="21" spans="1:3">
      <c r="A21" s="87" t="s">
        <v>190</v>
      </c>
      <c r="B21" s="85">
        <v>365.97423</v>
      </c>
      <c r="C21" s="86">
        <v>10.4818858834962</v>
      </c>
    </row>
    <row r="22" ht="21" spans="1:3">
      <c r="A22" s="87" t="s">
        <v>191</v>
      </c>
      <c r="B22" s="85">
        <v>322.12401</v>
      </c>
      <c r="C22" s="86">
        <v>1.67086660299429</v>
      </c>
    </row>
    <row r="23" ht="21" spans="1:3">
      <c r="A23" s="87" t="s">
        <v>192</v>
      </c>
      <c r="B23" s="85">
        <v>784.526595</v>
      </c>
      <c r="C23" s="86">
        <v>7.84620827235545</v>
      </c>
    </row>
    <row r="24" ht="21.75" spans="1:3">
      <c r="A24" s="88" t="s">
        <v>193</v>
      </c>
      <c r="B24" s="89">
        <v>162.060605</v>
      </c>
      <c r="C24" s="90">
        <v>7.56525176122011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K10" sqref="K10"/>
    </sheetView>
  </sheetViews>
  <sheetFormatPr defaultColWidth="9" defaultRowHeight="14" outlineLevelCol="4"/>
  <cols>
    <col min="1" max="1" width="13.1272727272727" customWidth="1"/>
    <col min="2" max="3" width="11.2545454545455" customWidth="1"/>
    <col min="5" max="5" width="10.3727272727273"/>
  </cols>
  <sheetData>
    <row r="1" ht="29.25" customHeight="1" spans="1:3">
      <c r="A1" s="1" t="s">
        <v>229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170</v>
      </c>
      <c r="B3" s="68" t="s">
        <v>65</v>
      </c>
      <c r="C3" s="69" t="s">
        <v>16</v>
      </c>
      <c r="E3" s="66"/>
    </row>
    <row r="4" ht="17.5" spans="1:5">
      <c r="A4" s="70" t="s">
        <v>172</v>
      </c>
      <c r="B4" s="71">
        <v>2491506</v>
      </c>
      <c r="C4" s="72">
        <v>10.2</v>
      </c>
      <c r="E4" s="66"/>
    </row>
    <row r="5" ht="17.5" spans="1:5">
      <c r="A5" s="70" t="s">
        <v>173</v>
      </c>
      <c r="B5" s="71">
        <v>513329</v>
      </c>
      <c r="C5" s="72">
        <v>11.5</v>
      </c>
      <c r="E5" s="66"/>
    </row>
    <row r="6" ht="17.5" spans="1:5">
      <c r="A6" s="70" t="s">
        <v>174</v>
      </c>
      <c r="B6" s="71">
        <v>109634</v>
      </c>
      <c r="C6" s="72">
        <v>11.4</v>
      </c>
      <c r="E6" s="66"/>
    </row>
    <row r="7" ht="17.5" spans="1:5">
      <c r="A7" s="70" t="s">
        <v>175</v>
      </c>
      <c r="B7" s="71">
        <v>259918</v>
      </c>
      <c r="C7" s="72">
        <v>9.3</v>
      </c>
      <c r="E7" s="66"/>
    </row>
    <row r="8" ht="17.5" spans="1:5">
      <c r="A8" s="70" t="s">
        <v>176</v>
      </c>
      <c r="B8" s="71">
        <v>48615</v>
      </c>
      <c r="C8" s="72">
        <v>11.2</v>
      </c>
      <c r="E8" s="66"/>
    </row>
    <row r="9" ht="17.5" spans="1:5">
      <c r="A9" s="70" t="s">
        <v>177</v>
      </c>
      <c r="B9" s="71">
        <v>29157</v>
      </c>
      <c r="C9" s="72">
        <v>9.7</v>
      </c>
      <c r="E9" s="66"/>
    </row>
    <row r="10" ht="17.5" spans="1:5">
      <c r="A10" s="70" t="s">
        <v>178</v>
      </c>
      <c r="B10" s="71">
        <v>63412</v>
      </c>
      <c r="C10" s="72">
        <v>9.7</v>
      </c>
      <c r="E10" s="66"/>
    </row>
    <row r="11" ht="17.5" spans="1:5">
      <c r="A11" s="70" t="s">
        <v>179</v>
      </c>
      <c r="B11" s="71">
        <v>79695</v>
      </c>
      <c r="C11" s="72">
        <v>9.7</v>
      </c>
      <c r="E11" s="66"/>
    </row>
    <row r="12" ht="17.5" spans="1:5">
      <c r="A12" s="70" t="s">
        <v>180</v>
      </c>
      <c r="B12" s="71">
        <v>42579</v>
      </c>
      <c r="C12" s="72">
        <v>9.4</v>
      </c>
      <c r="E12" s="66"/>
    </row>
    <row r="13" ht="17.5" spans="1:5">
      <c r="A13" s="70" t="s">
        <v>181</v>
      </c>
      <c r="B13" s="71">
        <v>124327</v>
      </c>
      <c r="C13" s="72">
        <v>9.3</v>
      </c>
      <c r="E13" s="66"/>
    </row>
    <row r="14" ht="17.5" spans="1:5">
      <c r="A14" s="70" t="s">
        <v>182</v>
      </c>
      <c r="B14" s="71">
        <v>165132</v>
      </c>
      <c r="C14" s="72">
        <v>9.4</v>
      </c>
      <c r="E14" s="66"/>
    </row>
    <row r="15" ht="17.5" spans="1:5">
      <c r="A15" s="70" t="s">
        <v>183</v>
      </c>
      <c r="B15" s="71">
        <v>262123</v>
      </c>
      <c r="C15" s="72">
        <v>9.3</v>
      </c>
      <c r="E15" s="66"/>
    </row>
    <row r="16" ht="17.5" spans="1:5">
      <c r="A16" s="70" t="s">
        <v>184</v>
      </c>
      <c r="B16" s="71">
        <v>88611</v>
      </c>
      <c r="C16" s="72">
        <v>11.3</v>
      </c>
      <c r="E16" s="66"/>
    </row>
    <row r="17" ht="17.5" spans="1:5">
      <c r="A17" s="70" t="s">
        <v>185</v>
      </c>
      <c r="B17" s="71">
        <v>146010</v>
      </c>
      <c r="C17" s="72">
        <v>10.3</v>
      </c>
      <c r="E17" s="66"/>
    </row>
    <row r="18" ht="17.5" spans="1:5">
      <c r="A18" s="70" t="s">
        <v>186</v>
      </c>
      <c r="B18" s="71">
        <v>59643</v>
      </c>
      <c r="C18" s="72">
        <v>10.9</v>
      </c>
      <c r="E18" s="66"/>
    </row>
    <row r="19" ht="17.5" spans="1:5">
      <c r="A19" s="70" t="s">
        <v>187</v>
      </c>
      <c r="B19" s="71">
        <v>26565</v>
      </c>
      <c r="C19" s="72">
        <v>11.1</v>
      </c>
      <c r="E19" s="66"/>
    </row>
    <row r="20" ht="17.5" spans="1:5">
      <c r="A20" s="70" t="s">
        <v>188</v>
      </c>
      <c r="B20" s="71">
        <v>166001</v>
      </c>
      <c r="C20" s="72">
        <v>9.7</v>
      </c>
      <c r="E20" s="66"/>
    </row>
    <row r="21" ht="17.5" spans="1:5">
      <c r="A21" s="70" t="s">
        <v>189</v>
      </c>
      <c r="B21" s="71">
        <v>38611</v>
      </c>
      <c r="C21" s="72">
        <v>10.5</v>
      </c>
      <c r="E21" s="66"/>
    </row>
    <row r="22" ht="17.5" spans="1:5">
      <c r="A22" s="70" t="s">
        <v>190</v>
      </c>
      <c r="B22" s="71">
        <v>56632</v>
      </c>
      <c r="C22" s="72">
        <v>9.4</v>
      </c>
      <c r="E22" s="66"/>
    </row>
    <row r="23" ht="17.5" spans="1:5">
      <c r="A23" s="70" t="s">
        <v>191</v>
      </c>
      <c r="B23" s="71">
        <v>64765</v>
      </c>
      <c r="C23" s="72">
        <v>9.4</v>
      </c>
      <c r="E23" s="66"/>
    </row>
    <row r="24" ht="17.5" spans="1:5">
      <c r="A24" s="70" t="s">
        <v>192</v>
      </c>
      <c r="B24" s="71">
        <v>114567</v>
      </c>
      <c r="C24" s="72">
        <v>9.4</v>
      </c>
      <c r="E24" s="66"/>
    </row>
    <row r="25" ht="18.25" spans="1:5">
      <c r="A25" s="73" t="s">
        <v>193</v>
      </c>
      <c r="B25" s="74">
        <v>32180</v>
      </c>
      <c r="C25" s="75">
        <v>9.4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4" outlineLevelCol="3"/>
  <cols>
    <col min="1" max="1" width="29.1272727272727" customWidth="1"/>
    <col min="2" max="2" width="12" customWidth="1"/>
    <col min="3" max="3" width="8.37272727272727" customWidth="1"/>
    <col min="4" max="4" width="10" customWidth="1"/>
  </cols>
  <sheetData>
    <row r="1" ht="28.5" customHeight="1" spans="1:4">
      <c r="A1" s="1" t="s">
        <v>230</v>
      </c>
      <c r="B1" s="1"/>
      <c r="C1" s="1"/>
      <c r="D1" s="1"/>
    </row>
    <row r="2" ht="15.75" spans="1:4">
      <c r="A2" s="3"/>
      <c r="B2" s="3"/>
      <c r="C2" s="3"/>
      <c r="D2" s="3" t="s">
        <v>231</v>
      </c>
    </row>
    <row r="3" ht="20.25" customHeight="1" spans="1:4">
      <c r="A3" s="5" t="s">
        <v>232</v>
      </c>
      <c r="B3" s="52" t="s">
        <v>65</v>
      </c>
      <c r="C3" s="53" t="s">
        <v>16</v>
      </c>
      <c r="D3" s="34" t="s">
        <v>233</v>
      </c>
    </row>
    <row r="4" ht="15" spans="1:3">
      <c r="A4" s="17" t="s">
        <v>234</v>
      </c>
      <c r="C4" s="54"/>
    </row>
    <row r="5" ht="15" spans="1:4">
      <c r="A5" s="12" t="s">
        <v>235</v>
      </c>
      <c r="B5" s="55">
        <v>2510.31380297018</v>
      </c>
      <c r="C5" s="56">
        <v>10.5000000000001</v>
      </c>
      <c r="D5" s="39" t="s">
        <v>72</v>
      </c>
    </row>
    <row r="6" ht="15" spans="1:4">
      <c r="A6" s="12" t="s">
        <v>236</v>
      </c>
      <c r="B6" s="55">
        <v>242.612162564237</v>
      </c>
      <c r="C6" s="56">
        <v>7.47371607142706</v>
      </c>
      <c r="D6" s="57">
        <f>RANK(C6,$C$6:$C$15)</f>
        <v>5</v>
      </c>
    </row>
    <row r="7" ht="15" spans="1:4">
      <c r="A7" s="12" t="s">
        <v>237</v>
      </c>
      <c r="B7" s="55">
        <v>316.906337094729</v>
      </c>
      <c r="C7" s="56">
        <v>5.85686755263988</v>
      </c>
      <c r="D7" s="57">
        <f t="shared" ref="D7:D15" si="0">RANK(C7,$C$6:$C$15)</f>
        <v>9</v>
      </c>
    </row>
    <row r="8" ht="15" spans="1:4">
      <c r="A8" s="12" t="s">
        <v>238</v>
      </c>
      <c r="B8" s="55">
        <v>255.948273351927</v>
      </c>
      <c r="C8" s="56">
        <v>1.03367637915134</v>
      </c>
      <c r="D8" s="57">
        <f t="shared" si="0"/>
        <v>10</v>
      </c>
    </row>
    <row r="9" ht="15" spans="1:4">
      <c r="A9" s="12" t="s">
        <v>239</v>
      </c>
      <c r="B9" s="55">
        <v>138.414277273024</v>
      </c>
      <c r="C9" s="56">
        <v>13.8827594900299</v>
      </c>
      <c r="D9" s="57">
        <f t="shared" si="0"/>
        <v>2</v>
      </c>
    </row>
    <row r="10" ht="15" spans="1:4">
      <c r="A10" s="12" t="s">
        <v>240</v>
      </c>
      <c r="B10" s="55">
        <v>512.659535189455</v>
      </c>
      <c r="C10" s="56">
        <v>27.1200735828882</v>
      </c>
      <c r="D10" s="57">
        <f t="shared" si="0"/>
        <v>1</v>
      </c>
    </row>
    <row r="11" ht="15" spans="1:4">
      <c r="A11" s="12" t="s">
        <v>241</v>
      </c>
      <c r="B11" s="55">
        <v>201.006181568751</v>
      </c>
      <c r="C11" s="56">
        <v>6.76070169395966</v>
      </c>
      <c r="D11" s="57">
        <f t="shared" si="0"/>
        <v>8</v>
      </c>
    </row>
    <row r="12" ht="15" spans="1:4">
      <c r="A12" s="12" t="s">
        <v>242</v>
      </c>
      <c r="B12" s="55">
        <v>154.547619340598</v>
      </c>
      <c r="C12" s="56">
        <v>7.38533642367271</v>
      </c>
      <c r="D12" s="57">
        <v>6</v>
      </c>
    </row>
    <row r="13" ht="15" spans="1:4">
      <c r="A13" s="12" t="s">
        <v>243</v>
      </c>
      <c r="B13" s="55">
        <v>241.556634509716</v>
      </c>
      <c r="C13" s="56">
        <v>8.55222132422276</v>
      </c>
      <c r="D13" s="57">
        <f t="shared" si="0"/>
        <v>4</v>
      </c>
    </row>
    <row r="14" ht="15" spans="1:4">
      <c r="A14" s="12" t="s">
        <v>244</v>
      </c>
      <c r="B14" s="55">
        <v>277.681569176697</v>
      </c>
      <c r="C14" s="56">
        <v>11.8932734194253</v>
      </c>
      <c r="D14" s="57">
        <f t="shared" si="0"/>
        <v>3</v>
      </c>
    </row>
    <row r="15" ht="15" spans="1:4">
      <c r="A15" s="12" t="s">
        <v>245</v>
      </c>
      <c r="B15" s="55">
        <v>347.930197519954</v>
      </c>
      <c r="C15" s="56">
        <v>7.39852452829999</v>
      </c>
      <c r="D15" s="57">
        <f t="shared" si="0"/>
        <v>6</v>
      </c>
    </row>
    <row r="16" ht="15" spans="1:4">
      <c r="A16" s="58" t="s">
        <v>246</v>
      </c>
      <c r="B16" s="59"/>
      <c r="C16" s="60"/>
      <c r="D16" s="61"/>
    </row>
    <row r="17" ht="15" spans="1:4">
      <c r="A17" s="12" t="s">
        <v>235</v>
      </c>
      <c r="B17" s="55">
        <v>717.182467202673</v>
      </c>
      <c r="C17" s="56">
        <v>20.3</v>
      </c>
      <c r="D17" s="39" t="s">
        <v>72</v>
      </c>
    </row>
    <row r="18" ht="15" spans="1:4">
      <c r="A18" s="12" t="s">
        <v>236</v>
      </c>
      <c r="B18" s="55">
        <v>43.3957963940644</v>
      </c>
      <c r="C18" s="56">
        <v>13.4</v>
      </c>
      <c r="D18" s="62">
        <f>RANK(C18,$C$18:$C$27)</f>
        <v>3</v>
      </c>
    </row>
    <row r="19" ht="15" spans="1:4">
      <c r="A19" s="12" t="s">
        <v>237</v>
      </c>
      <c r="B19" s="55">
        <v>129.822955083179</v>
      </c>
      <c r="C19" s="56">
        <v>2.8</v>
      </c>
      <c r="D19" s="62">
        <f t="shared" ref="D19:D27" si="1">RANK(C19,$C$18:$C$27)</f>
        <v>8</v>
      </c>
    </row>
    <row r="20" ht="15" spans="1:4">
      <c r="A20" s="12" t="s">
        <v>238</v>
      </c>
      <c r="B20" s="55">
        <v>170.332687442183</v>
      </c>
      <c r="C20" s="56">
        <v>-5.8</v>
      </c>
      <c r="D20" s="62">
        <f t="shared" si="1"/>
        <v>9</v>
      </c>
    </row>
    <row r="21" ht="15" spans="1:4">
      <c r="A21" s="12" t="s">
        <v>239</v>
      </c>
      <c r="B21" s="55">
        <v>32.2780160828306</v>
      </c>
      <c r="C21" s="63">
        <v>10.4</v>
      </c>
      <c r="D21" s="62">
        <f t="shared" si="1"/>
        <v>5</v>
      </c>
    </row>
    <row r="22" ht="15" spans="1:4">
      <c r="A22" s="12" t="s">
        <v>240</v>
      </c>
      <c r="B22" s="55">
        <v>396.351491434777</v>
      </c>
      <c r="C22" s="63">
        <v>46.4</v>
      </c>
      <c r="D22" s="62">
        <f t="shared" si="1"/>
        <v>1</v>
      </c>
    </row>
    <row r="23" ht="15" spans="1:4">
      <c r="A23" s="12" t="s">
        <v>241</v>
      </c>
      <c r="B23" s="55">
        <v>13.900278623786</v>
      </c>
      <c r="C23" s="63">
        <v>-6</v>
      </c>
      <c r="D23" s="62">
        <f t="shared" si="1"/>
        <v>10</v>
      </c>
    </row>
    <row r="24" ht="15" spans="1:4">
      <c r="A24" s="12" t="s">
        <v>242</v>
      </c>
      <c r="B24" s="55">
        <v>10.3674173406098</v>
      </c>
      <c r="C24" s="63">
        <v>4.8</v>
      </c>
      <c r="D24" s="62">
        <f t="shared" si="1"/>
        <v>6</v>
      </c>
    </row>
    <row r="25" ht="15" spans="1:4">
      <c r="A25" s="12" t="s">
        <v>243</v>
      </c>
      <c r="B25" s="55">
        <v>15.0939224274466</v>
      </c>
      <c r="C25" s="63">
        <v>15.6</v>
      </c>
      <c r="D25" s="62">
        <f t="shared" si="1"/>
        <v>2</v>
      </c>
    </row>
    <row r="26" ht="15" spans="1:4">
      <c r="A26" s="12" t="s">
        <v>244</v>
      </c>
      <c r="B26" s="55">
        <v>23.5796678343002</v>
      </c>
      <c r="C26" s="63">
        <v>11.6</v>
      </c>
      <c r="D26" s="62">
        <f t="shared" si="1"/>
        <v>4</v>
      </c>
    </row>
    <row r="27" ht="15.75" spans="1:4">
      <c r="A27" s="12" t="s">
        <v>245</v>
      </c>
      <c r="B27" s="55">
        <v>21.772739087071</v>
      </c>
      <c r="C27" s="63">
        <v>3.3</v>
      </c>
      <c r="D27" s="62">
        <f t="shared" si="1"/>
        <v>7</v>
      </c>
    </row>
    <row r="28" ht="21.75" customHeight="1" spans="1:4">
      <c r="A28" s="64" t="s">
        <v>247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4" outlineLevelCol="3"/>
  <sheetData>
    <row r="1" ht="21" spans="1:4">
      <c r="A1" s="218" t="s">
        <v>1</v>
      </c>
      <c r="B1" s="218"/>
      <c r="C1" s="218"/>
      <c r="D1" s="218"/>
    </row>
    <row r="3" ht="17.5" spans="1:4">
      <c r="A3" s="278" t="s">
        <v>2</v>
      </c>
      <c r="B3" s="278"/>
      <c r="C3" s="278"/>
      <c r="D3" s="278"/>
    </row>
    <row r="4" ht="17.5" spans="1:4">
      <c r="A4" s="278" t="s">
        <v>3</v>
      </c>
      <c r="B4" s="278"/>
      <c r="C4" s="278"/>
      <c r="D4" s="278"/>
    </row>
    <row r="5" ht="17.5" spans="1:4">
      <c r="A5" s="278" t="s">
        <v>4</v>
      </c>
      <c r="B5" s="278"/>
      <c r="C5" s="278"/>
      <c r="D5" s="278"/>
    </row>
    <row r="6" ht="17.5" spans="1:4">
      <c r="A6" s="278" t="s">
        <v>5</v>
      </c>
      <c r="B6" s="278"/>
      <c r="C6" s="278"/>
      <c r="D6" s="278"/>
    </row>
    <row r="7" ht="17.5" spans="1:4">
      <c r="A7" s="278" t="s">
        <v>6</v>
      </c>
      <c r="B7" s="278"/>
      <c r="C7" s="278"/>
      <c r="D7" s="278"/>
    </row>
    <row r="8" ht="17.5" spans="1:4">
      <c r="A8" s="278" t="s">
        <v>7</v>
      </c>
      <c r="B8" s="278"/>
      <c r="C8" s="278"/>
      <c r="D8" s="278"/>
    </row>
    <row r="9" ht="17.5" spans="1:4">
      <c r="A9" s="278" t="s">
        <v>8</v>
      </c>
      <c r="B9" s="278"/>
      <c r="C9" s="278"/>
      <c r="D9" s="278"/>
    </row>
    <row r="10" ht="17.5" spans="1:4">
      <c r="A10" s="278" t="s">
        <v>9</v>
      </c>
      <c r="B10" s="278"/>
      <c r="C10" s="278"/>
      <c r="D10" s="278"/>
    </row>
    <row r="11" ht="17.5" spans="1:4">
      <c r="A11" s="278" t="s">
        <v>10</v>
      </c>
      <c r="B11" s="278"/>
      <c r="C11" s="278"/>
      <c r="D11" s="278"/>
    </row>
    <row r="12" ht="17.5" spans="1:4">
      <c r="A12" s="278" t="s">
        <v>11</v>
      </c>
      <c r="B12" s="278"/>
      <c r="C12" s="278"/>
      <c r="D12" s="278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4" outlineLevelCol="3"/>
  <cols>
    <col min="1" max="1" width="28.7545454545455" customWidth="1"/>
    <col min="2" max="2" width="11.1272727272727" customWidth="1"/>
    <col min="3" max="3" width="9.62727272727273" customWidth="1"/>
    <col min="4" max="4" width="8.75454545454545" customWidth="1"/>
    <col min="6" max="6" width="12.6272727272727"/>
  </cols>
  <sheetData>
    <row r="1" ht="22.5" customHeight="1" spans="1:4">
      <c r="A1" s="1" t="s">
        <v>248</v>
      </c>
      <c r="B1" s="1"/>
      <c r="C1" s="1"/>
      <c r="D1" s="1"/>
    </row>
    <row r="2" ht="14.75" spans="1:3">
      <c r="A2" s="31"/>
      <c r="B2" s="31"/>
      <c r="C2" s="32" t="s">
        <v>249</v>
      </c>
    </row>
    <row r="3" ht="18" customHeight="1" spans="1:4">
      <c r="A3" s="5" t="s">
        <v>232</v>
      </c>
      <c r="B3" s="33" t="s">
        <v>65</v>
      </c>
      <c r="C3" s="33" t="s">
        <v>16</v>
      </c>
      <c r="D3" s="34" t="s">
        <v>233</v>
      </c>
    </row>
    <row r="4" ht="15" spans="1:4">
      <c r="A4" s="8" t="s">
        <v>250</v>
      </c>
      <c r="B4" s="35"/>
      <c r="C4" s="35"/>
      <c r="D4" s="36"/>
    </row>
    <row r="5" ht="15" spans="1:4">
      <c r="A5" s="12" t="s">
        <v>235</v>
      </c>
      <c r="B5" s="37">
        <v>960.76</v>
      </c>
      <c r="C5" s="38">
        <v>13.1</v>
      </c>
      <c r="D5" s="39" t="s">
        <v>72</v>
      </c>
    </row>
    <row r="6" ht="15" spans="1:4">
      <c r="A6" s="12" t="s">
        <v>236</v>
      </c>
      <c r="B6" s="40">
        <v>87.13</v>
      </c>
      <c r="C6" s="41">
        <v>16</v>
      </c>
      <c r="D6" s="39">
        <f>RANK(C6,$C$6:$C$15)</f>
        <v>5</v>
      </c>
    </row>
    <row r="7" ht="15" spans="1:4">
      <c r="A7" s="12" t="s">
        <v>237</v>
      </c>
      <c r="B7" s="37">
        <v>79.38</v>
      </c>
      <c r="C7" s="38">
        <v>32.1</v>
      </c>
      <c r="D7" s="39">
        <f t="shared" ref="D7:D15" si="0">RANK(C7,$C$6:$C$15)</f>
        <v>3</v>
      </c>
    </row>
    <row r="8" ht="15" spans="1:4">
      <c r="A8" s="12" t="s">
        <v>238</v>
      </c>
      <c r="B8" s="37">
        <v>103.3</v>
      </c>
      <c r="C8" s="38">
        <v>43.7</v>
      </c>
      <c r="D8" s="39">
        <f t="shared" si="0"/>
        <v>2</v>
      </c>
    </row>
    <row r="9" ht="15" spans="1:4">
      <c r="A9" s="12" t="s">
        <v>239</v>
      </c>
      <c r="B9" s="37">
        <v>55.55</v>
      </c>
      <c r="C9" s="38">
        <v>-7.2</v>
      </c>
      <c r="D9" s="39">
        <f t="shared" si="0"/>
        <v>9</v>
      </c>
    </row>
    <row r="10" ht="15" spans="1:4">
      <c r="A10" s="12" t="s">
        <v>240</v>
      </c>
      <c r="B10" s="37">
        <v>194.5</v>
      </c>
      <c r="C10" s="38">
        <v>-18.9</v>
      </c>
      <c r="D10" s="39">
        <f t="shared" si="0"/>
        <v>10</v>
      </c>
    </row>
    <row r="11" ht="15" spans="1:4">
      <c r="A11" s="12" t="s">
        <v>241</v>
      </c>
      <c r="B11" s="37">
        <v>96.78</v>
      </c>
      <c r="C11" s="38">
        <v>-1.1</v>
      </c>
      <c r="D11" s="39">
        <f t="shared" si="0"/>
        <v>8</v>
      </c>
    </row>
    <row r="12" ht="15" spans="1:4">
      <c r="A12" s="12" t="s">
        <v>242</v>
      </c>
      <c r="B12" s="37">
        <v>146.74</v>
      </c>
      <c r="C12" s="38">
        <v>101.6</v>
      </c>
      <c r="D12" s="39">
        <f t="shared" si="0"/>
        <v>1</v>
      </c>
    </row>
    <row r="13" ht="15" spans="1:4">
      <c r="A13" s="12" t="s">
        <v>243</v>
      </c>
      <c r="B13" s="37">
        <v>60.07</v>
      </c>
      <c r="C13" s="38">
        <v>30.6</v>
      </c>
      <c r="D13" s="39">
        <f t="shared" si="0"/>
        <v>4</v>
      </c>
    </row>
    <row r="14" ht="15" spans="1:4">
      <c r="A14" s="12" t="s">
        <v>244</v>
      </c>
      <c r="B14" s="37">
        <v>69.7</v>
      </c>
      <c r="C14" s="38">
        <v>12.8</v>
      </c>
      <c r="D14" s="39">
        <f t="shared" si="0"/>
        <v>6</v>
      </c>
    </row>
    <row r="15" ht="15" spans="1:4">
      <c r="A15" s="12" t="s">
        <v>245</v>
      </c>
      <c r="B15" s="37">
        <v>89.29</v>
      </c>
      <c r="C15" s="38">
        <v>2.6</v>
      </c>
      <c r="D15" s="39">
        <f t="shared" si="0"/>
        <v>7</v>
      </c>
    </row>
    <row r="16" ht="15" spans="1:4">
      <c r="A16" s="17" t="s">
        <v>251</v>
      </c>
      <c r="B16" s="42"/>
      <c r="C16" s="42"/>
      <c r="D16" s="43"/>
    </row>
    <row r="17" ht="15" spans="1:4">
      <c r="A17" s="12" t="s">
        <v>235</v>
      </c>
      <c r="B17" s="37">
        <v>1463.20159</v>
      </c>
      <c r="C17" s="38">
        <v>10.04</v>
      </c>
      <c r="D17" s="39" t="s">
        <v>72</v>
      </c>
    </row>
    <row r="18" ht="15" spans="1:4">
      <c r="A18" s="12" t="s">
        <v>236</v>
      </c>
      <c r="B18" s="37">
        <v>348.95817</v>
      </c>
      <c r="C18" s="38">
        <v>11.48</v>
      </c>
      <c r="D18" s="44">
        <f>RANK(C18,$C$18:$C$27)</f>
        <v>1</v>
      </c>
    </row>
    <row r="19" ht="15" spans="1:4">
      <c r="A19" s="12" t="s">
        <v>237</v>
      </c>
      <c r="B19" s="37">
        <v>256.96373</v>
      </c>
      <c r="C19" s="38">
        <v>8.8</v>
      </c>
      <c r="D19" s="44">
        <v>8</v>
      </c>
    </row>
    <row r="20" ht="15" spans="1:4">
      <c r="A20" s="12" t="s">
        <v>238</v>
      </c>
      <c r="B20" s="37">
        <v>35.01598</v>
      </c>
      <c r="C20" s="38">
        <v>10.07</v>
      </c>
      <c r="D20" s="44">
        <f t="shared" ref="D19:D27" si="1">RANK(C20,$C$18:$C$27)</f>
        <v>5</v>
      </c>
    </row>
    <row r="21" ht="15" spans="1:4">
      <c r="A21" s="12" t="s">
        <v>239</v>
      </c>
      <c r="B21" s="37">
        <v>120.86666</v>
      </c>
      <c r="C21" s="38">
        <v>9.71</v>
      </c>
      <c r="D21" s="44">
        <f t="shared" si="1"/>
        <v>6</v>
      </c>
    </row>
    <row r="22" ht="15" spans="1:4">
      <c r="A22" s="12" t="s">
        <v>240</v>
      </c>
      <c r="B22" s="37">
        <v>87.20116</v>
      </c>
      <c r="C22" s="38">
        <v>6.76</v>
      </c>
      <c r="D22" s="44">
        <f t="shared" si="1"/>
        <v>10</v>
      </c>
    </row>
    <row r="23" ht="15" spans="1:4">
      <c r="A23" s="12" t="s">
        <v>241</v>
      </c>
      <c r="B23" s="37">
        <v>130.11162</v>
      </c>
      <c r="C23" s="38">
        <v>8.54</v>
      </c>
      <c r="D23" s="44">
        <f t="shared" si="1"/>
        <v>9</v>
      </c>
    </row>
    <row r="24" ht="15" spans="1:4">
      <c r="A24" s="12" t="s">
        <v>242</v>
      </c>
      <c r="B24" s="37">
        <v>59.9189</v>
      </c>
      <c r="C24" s="38">
        <v>9.64</v>
      </c>
      <c r="D24" s="44">
        <f t="shared" si="1"/>
        <v>7</v>
      </c>
    </row>
    <row r="25" ht="15" spans="1:4">
      <c r="A25" s="12" t="s">
        <v>243</v>
      </c>
      <c r="B25" s="37">
        <v>146.44577</v>
      </c>
      <c r="C25" s="38">
        <v>10.27</v>
      </c>
      <c r="D25" s="44">
        <f t="shared" si="1"/>
        <v>3</v>
      </c>
    </row>
    <row r="26" ht="15" spans="1:4">
      <c r="A26" s="12" t="s">
        <v>244</v>
      </c>
      <c r="B26" s="37">
        <v>115.77017</v>
      </c>
      <c r="C26" s="38">
        <v>10.3</v>
      </c>
      <c r="D26" s="44">
        <v>2</v>
      </c>
    </row>
    <row r="27" ht="15" spans="1:4">
      <c r="A27" s="12" t="s">
        <v>245</v>
      </c>
      <c r="B27" s="37">
        <v>249.15059</v>
      </c>
      <c r="C27" s="38">
        <v>10.16</v>
      </c>
      <c r="D27" s="44">
        <f t="shared" si="1"/>
        <v>4</v>
      </c>
    </row>
    <row r="28" ht="15" spans="1:4">
      <c r="A28" s="17" t="s">
        <v>252</v>
      </c>
      <c r="B28" s="45"/>
      <c r="C28" s="46"/>
      <c r="D28" s="47"/>
    </row>
    <row r="29" ht="15" spans="1:4">
      <c r="A29" s="12" t="s">
        <v>235</v>
      </c>
      <c r="B29" s="37">
        <v>133.5948</v>
      </c>
      <c r="C29" s="38">
        <v>23.7994186019573</v>
      </c>
      <c r="D29" s="39" t="s">
        <v>72</v>
      </c>
    </row>
    <row r="30" ht="15" spans="1:4">
      <c r="A30" s="12" t="s">
        <v>236</v>
      </c>
      <c r="B30" s="37">
        <v>2.7913</v>
      </c>
      <c r="C30" s="38">
        <v>-1.00017733640716</v>
      </c>
      <c r="D30" s="39">
        <f>RANK(C30,$C$30:$C$39)</f>
        <v>8</v>
      </c>
    </row>
    <row r="31" ht="15" spans="1:4">
      <c r="A31" s="12" t="s">
        <v>237</v>
      </c>
      <c r="B31" s="37">
        <v>6.1124</v>
      </c>
      <c r="C31" s="38">
        <v>30.5956755832835</v>
      </c>
      <c r="D31" s="39">
        <f t="shared" ref="D31:D39" si="2">RANK(C31,$C$30:$C$39)</f>
        <v>5</v>
      </c>
    </row>
    <row r="32" ht="15" spans="1:4">
      <c r="A32" s="12" t="s">
        <v>238</v>
      </c>
      <c r="B32" s="37">
        <v>3.4204</v>
      </c>
      <c r="C32" s="38">
        <v>-3.62627144909977</v>
      </c>
      <c r="D32" s="39">
        <f t="shared" si="2"/>
        <v>9</v>
      </c>
    </row>
    <row r="33" ht="15" spans="1:4">
      <c r="A33" s="12" t="s">
        <v>239</v>
      </c>
      <c r="B33" s="37">
        <v>5.8557</v>
      </c>
      <c r="C33" s="38">
        <v>11.6413414424892</v>
      </c>
      <c r="D33" s="39">
        <f t="shared" si="2"/>
        <v>7</v>
      </c>
    </row>
    <row r="34" ht="15" spans="1:4">
      <c r="A34" s="12" t="s">
        <v>240</v>
      </c>
      <c r="B34" s="37">
        <v>13.1495</v>
      </c>
      <c r="C34" s="38">
        <v>43.9416330060316</v>
      </c>
      <c r="D34" s="39">
        <f t="shared" si="2"/>
        <v>3</v>
      </c>
    </row>
    <row r="35" ht="15" spans="1:4">
      <c r="A35" s="12" t="s">
        <v>241</v>
      </c>
      <c r="B35" s="37">
        <v>13.4864</v>
      </c>
      <c r="C35" s="38">
        <v>65.104549238529</v>
      </c>
      <c r="D35" s="39">
        <f t="shared" si="2"/>
        <v>2</v>
      </c>
    </row>
    <row r="36" ht="15" spans="1:4">
      <c r="A36" s="12" t="s">
        <v>242</v>
      </c>
      <c r="B36" s="37">
        <v>11.9062</v>
      </c>
      <c r="C36" s="38">
        <v>159.016250788609</v>
      </c>
      <c r="D36" s="39">
        <f t="shared" si="2"/>
        <v>1</v>
      </c>
    </row>
    <row r="37" ht="15" spans="1:4">
      <c r="A37" s="12" t="s">
        <v>243</v>
      </c>
      <c r="B37" s="37">
        <v>8.6504</v>
      </c>
      <c r="C37" s="38">
        <v>18.194239492813</v>
      </c>
      <c r="D37" s="39">
        <f t="shared" si="2"/>
        <v>6</v>
      </c>
    </row>
    <row r="38" ht="15" spans="1:4">
      <c r="A38" s="12" t="s">
        <v>244</v>
      </c>
      <c r="B38" s="37">
        <v>7.7471</v>
      </c>
      <c r="C38" s="38">
        <v>-15.0751455225108</v>
      </c>
      <c r="D38" s="39">
        <f t="shared" si="2"/>
        <v>10</v>
      </c>
    </row>
    <row r="39" ht="15" spans="1:4">
      <c r="A39" s="27" t="s">
        <v>245</v>
      </c>
      <c r="B39" s="48">
        <v>14.6784</v>
      </c>
      <c r="C39" s="49">
        <v>35.9010443670839</v>
      </c>
      <c r="D39" s="50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workbookViewId="0">
      <selection activeCell="A3" sqref="A3"/>
    </sheetView>
  </sheetViews>
  <sheetFormatPr defaultColWidth="9" defaultRowHeight="14" outlineLevelCol="3"/>
  <cols>
    <col min="1" max="1" width="30.2545454545455" customWidth="1"/>
    <col min="2" max="2" width="12.7545454545455" customWidth="1"/>
    <col min="3" max="3" width="9.87272727272727" customWidth="1"/>
    <col min="4" max="4" width="8.12727272727273" customWidth="1"/>
  </cols>
  <sheetData>
    <row r="1" ht="21" customHeight="1" spans="1:4">
      <c r="A1" s="1" t="s">
        <v>253</v>
      </c>
      <c r="B1" s="1"/>
      <c r="C1" s="1"/>
      <c r="D1" s="1"/>
    </row>
    <row r="2" ht="15.75" spans="1:4">
      <c r="A2" s="2"/>
      <c r="B2" s="2"/>
      <c r="C2" s="3" t="s">
        <v>254</v>
      </c>
      <c r="D2" s="4"/>
    </row>
    <row r="3" ht="19.5" customHeight="1" spans="1:4">
      <c r="A3" s="5" t="s">
        <v>232</v>
      </c>
      <c r="B3" s="6" t="s">
        <v>65</v>
      </c>
      <c r="C3" s="6" t="s">
        <v>16</v>
      </c>
      <c r="D3" s="7" t="s">
        <v>233</v>
      </c>
    </row>
    <row r="4" ht="14.25" customHeight="1" spans="1:4">
      <c r="A4" s="8" t="s">
        <v>255</v>
      </c>
      <c r="B4" s="9"/>
      <c r="C4" s="10"/>
      <c r="D4" s="11"/>
    </row>
    <row r="5" ht="14.25" customHeight="1" spans="1:4">
      <c r="A5" s="12" t="s">
        <v>235</v>
      </c>
      <c r="B5" s="13">
        <v>420.3917</v>
      </c>
      <c r="C5" s="14">
        <v>0.413005604035321</v>
      </c>
      <c r="D5" s="15" t="s">
        <v>72</v>
      </c>
    </row>
    <row r="6" ht="14.25" customHeight="1" spans="1:4">
      <c r="A6" s="12" t="s">
        <v>236</v>
      </c>
      <c r="B6" s="13">
        <v>11.974</v>
      </c>
      <c r="C6" s="14">
        <v>-5.78923350485452</v>
      </c>
      <c r="D6" s="16">
        <f>RANK(C6,$C$6:$C$15)</f>
        <v>6</v>
      </c>
    </row>
    <row r="7" ht="14.25" customHeight="1" spans="1:4">
      <c r="A7" s="12" t="s">
        <v>237</v>
      </c>
      <c r="B7" s="13">
        <v>15.5434</v>
      </c>
      <c r="C7" s="14">
        <v>-5.76844964201056</v>
      </c>
      <c r="D7" s="16">
        <f t="shared" ref="D7:D15" si="0">RANK(C7,$C$6:$C$15)</f>
        <v>5</v>
      </c>
    </row>
    <row r="8" ht="14.25" customHeight="1" spans="1:4">
      <c r="A8" s="12" t="s">
        <v>238</v>
      </c>
      <c r="B8" s="13">
        <v>16.3096</v>
      </c>
      <c r="C8" s="14">
        <v>-3.48835145066897</v>
      </c>
      <c r="D8" s="16">
        <f t="shared" si="0"/>
        <v>4</v>
      </c>
    </row>
    <row r="9" ht="14.25" customHeight="1" spans="1:4">
      <c r="A9" s="12" t="s">
        <v>239</v>
      </c>
      <c r="B9" s="13">
        <v>15.3931</v>
      </c>
      <c r="C9" s="14">
        <v>0.165933522475847</v>
      </c>
      <c r="D9" s="16">
        <f t="shared" si="0"/>
        <v>2</v>
      </c>
    </row>
    <row r="10" ht="14.25" customHeight="1" spans="1:4">
      <c r="A10" s="12" t="s">
        <v>240</v>
      </c>
      <c r="B10" s="13">
        <v>20.8037</v>
      </c>
      <c r="C10" s="14">
        <v>0.119351842494075</v>
      </c>
      <c r="D10" s="16">
        <f t="shared" si="0"/>
        <v>3</v>
      </c>
    </row>
    <row r="11" ht="14.25" customHeight="1" spans="1:4">
      <c r="A11" s="12" t="s">
        <v>241</v>
      </c>
      <c r="B11" s="13">
        <v>40.3729</v>
      </c>
      <c r="C11" s="14">
        <v>-7.19705589613805</v>
      </c>
      <c r="D11" s="16">
        <f t="shared" si="0"/>
        <v>7</v>
      </c>
    </row>
    <row r="12" ht="14.25" customHeight="1" spans="1:4">
      <c r="A12" s="12" t="s">
        <v>242</v>
      </c>
      <c r="B12" s="13">
        <v>35.8778</v>
      </c>
      <c r="C12" s="14">
        <v>0.285669562495117</v>
      </c>
      <c r="D12" s="16">
        <f t="shared" si="0"/>
        <v>1</v>
      </c>
    </row>
    <row r="13" ht="14.25" customHeight="1" spans="1:4">
      <c r="A13" s="12" t="s">
        <v>243</v>
      </c>
      <c r="B13" s="13">
        <v>53.4492</v>
      </c>
      <c r="C13" s="14">
        <v>-14.0404795792826</v>
      </c>
      <c r="D13" s="16">
        <f t="shared" si="0"/>
        <v>9</v>
      </c>
    </row>
    <row r="14" ht="14.25" customHeight="1" spans="1:4">
      <c r="A14" s="12" t="s">
        <v>244</v>
      </c>
      <c r="B14" s="13">
        <v>40.8606</v>
      </c>
      <c r="C14" s="14">
        <v>-14.7453351610864</v>
      </c>
      <c r="D14" s="16">
        <f t="shared" si="0"/>
        <v>10</v>
      </c>
    </row>
    <row r="15" ht="14.25" customHeight="1" spans="1:4">
      <c r="A15" s="12" t="s">
        <v>245</v>
      </c>
      <c r="B15" s="13">
        <v>66.2338</v>
      </c>
      <c r="C15" s="14">
        <v>-10.2902296048283</v>
      </c>
      <c r="D15" s="16">
        <f t="shared" si="0"/>
        <v>8</v>
      </c>
    </row>
    <row r="16" ht="14.25" customHeight="1" spans="1:4">
      <c r="A16" s="17" t="s">
        <v>256</v>
      </c>
      <c r="B16" s="18"/>
      <c r="C16" s="18"/>
      <c r="D16" s="15"/>
    </row>
    <row r="17" ht="14.25" customHeight="1" spans="1:4">
      <c r="A17" s="12" t="s">
        <v>235</v>
      </c>
      <c r="B17" s="19">
        <v>388</v>
      </c>
      <c r="C17" s="20">
        <v>17</v>
      </c>
      <c r="D17" s="15" t="s">
        <v>72</v>
      </c>
    </row>
    <row r="18" ht="14.25" customHeight="1" spans="1:4">
      <c r="A18" s="12" t="s">
        <v>236</v>
      </c>
      <c r="B18" s="13"/>
      <c r="C18" s="14"/>
      <c r="D18" s="15"/>
    </row>
    <row r="19" ht="14.25" customHeight="1" spans="1:4">
      <c r="A19" s="12" t="s">
        <v>237</v>
      </c>
      <c r="B19" s="21"/>
      <c r="C19" s="22"/>
      <c r="D19" s="15"/>
    </row>
    <row r="20" ht="14.25" customHeight="1" spans="1:4">
      <c r="A20" s="12" t="s">
        <v>238</v>
      </c>
      <c r="B20" s="21"/>
      <c r="C20" s="22"/>
      <c r="D20" s="15"/>
    </row>
    <row r="21" ht="14.25" customHeight="1" spans="1:4">
      <c r="A21" s="12" t="s">
        <v>239</v>
      </c>
      <c r="B21" s="21"/>
      <c r="C21" s="22"/>
      <c r="D21" s="15"/>
    </row>
    <row r="22" ht="14.25" customHeight="1" spans="1:4">
      <c r="A22" s="12" t="s">
        <v>240</v>
      </c>
      <c r="B22" s="21"/>
      <c r="C22" s="22"/>
      <c r="D22" s="15"/>
    </row>
    <row r="23" ht="14.25" customHeight="1" spans="1:4">
      <c r="A23" s="12" t="s">
        <v>241</v>
      </c>
      <c r="B23" s="21"/>
      <c r="C23" s="22"/>
      <c r="D23" s="15"/>
    </row>
    <row r="24" ht="14.25" customHeight="1" spans="1:4">
      <c r="A24" s="12" t="s">
        <v>242</v>
      </c>
      <c r="B24" s="21"/>
      <c r="C24" s="22"/>
      <c r="D24" s="15"/>
    </row>
    <row r="25" ht="14.25" customHeight="1" spans="1:4">
      <c r="A25" s="12" t="s">
        <v>243</v>
      </c>
      <c r="B25" s="21"/>
      <c r="C25" s="22"/>
      <c r="D25" s="15"/>
    </row>
    <row r="26" ht="14.25" customHeight="1" spans="1:4">
      <c r="A26" s="12" t="s">
        <v>244</v>
      </c>
      <c r="B26" s="21"/>
      <c r="C26" s="22"/>
      <c r="D26" s="15"/>
    </row>
    <row r="27" ht="14.25" customHeight="1" spans="1:4">
      <c r="A27" s="12" t="s">
        <v>245</v>
      </c>
      <c r="B27" s="21"/>
      <c r="C27" s="22"/>
      <c r="D27" s="15"/>
    </row>
    <row r="28" ht="14.25" customHeight="1" spans="1:4">
      <c r="A28" s="17" t="s">
        <v>257</v>
      </c>
      <c r="B28" s="18"/>
      <c r="C28" s="18"/>
      <c r="D28" s="15"/>
    </row>
    <row r="29" ht="14.25" customHeight="1" spans="1:4">
      <c r="A29" s="12" t="s">
        <v>235</v>
      </c>
      <c r="B29" s="23">
        <v>16.8297</v>
      </c>
      <c r="C29" s="24">
        <v>-32.1</v>
      </c>
      <c r="D29" s="25" t="s">
        <v>72</v>
      </c>
    </row>
    <row r="30" ht="14.25" customHeight="1" spans="1:4">
      <c r="A30" s="12" t="s">
        <v>236</v>
      </c>
      <c r="B30" s="23">
        <v>0.0061</v>
      </c>
      <c r="C30" s="24" t="s">
        <v>72</v>
      </c>
      <c r="D30" s="25" t="s">
        <v>72</v>
      </c>
    </row>
    <row r="31" ht="14.25" customHeight="1" spans="1:4">
      <c r="A31" s="12" t="s">
        <v>237</v>
      </c>
      <c r="B31" s="23">
        <v>2.025</v>
      </c>
      <c r="C31" s="24">
        <v>3950</v>
      </c>
      <c r="D31" s="25" t="s">
        <v>72</v>
      </c>
    </row>
    <row r="32" ht="14.25" customHeight="1" spans="1:4">
      <c r="A32" s="12" t="s">
        <v>238</v>
      </c>
      <c r="B32" s="23">
        <v>0</v>
      </c>
      <c r="C32" s="24" t="s">
        <v>72</v>
      </c>
      <c r="D32" s="25" t="s">
        <v>72</v>
      </c>
    </row>
    <row r="33" ht="14.25" customHeight="1" spans="1:4">
      <c r="A33" s="12" t="s">
        <v>239</v>
      </c>
      <c r="B33" s="23">
        <v>0</v>
      </c>
      <c r="C33" s="26" t="s">
        <v>72</v>
      </c>
      <c r="D33" s="25" t="s">
        <v>72</v>
      </c>
    </row>
    <row r="34" ht="14.25" customHeight="1" spans="1:4">
      <c r="A34" s="12" t="s">
        <v>240</v>
      </c>
      <c r="B34" s="23">
        <v>13.4805</v>
      </c>
      <c r="C34" s="26">
        <v>251.05</v>
      </c>
      <c r="D34" s="25" t="s">
        <v>72</v>
      </c>
    </row>
    <row r="35" ht="14.25" customHeight="1" spans="1:4">
      <c r="A35" s="12" t="s">
        <v>241</v>
      </c>
      <c r="B35" s="23">
        <v>0.6097</v>
      </c>
      <c r="C35" s="26" t="s">
        <v>72</v>
      </c>
      <c r="D35" s="25" t="s">
        <v>72</v>
      </c>
    </row>
    <row r="36" ht="14.25" customHeight="1" spans="1:4">
      <c r="A36" s="12" t="s">
        <v>242</v>
      </c>
      <c r="B36" s="23">
        <v>0</v>
      </c>
      <c r="C36" s="26" t="s">
        <v>72</v>
      </c>
      <c r="D36" s="25" t="s">
        <v>72</v>
      </c>
    </row>
    <row r="37" ht="14.25" customHeight="1" spans="1:4">
      <c r="A37" s="12" t="s">
        <v>243</v>
      </c>
      <c r="B37" s="23">
        <v>0</v>
      </c>
      <c r="C37" s="26" t="s">
        <v>72</v>
      </c>
      <c r="D37" s="25" t="s">
        <v>72</v>
      </c>
    </row>
    <row r="38" ht="14.25" customHeight="1" spans="1:4">
      <c r="A38" s="12" t="s">
        <v>244</v>
      </c>
      <c r="B38" s="23">
        <v>0.042</v>
      </c>
      <c r="C38" s="26" t="s">
        <v>72</v>
      </c>
      <c r="D38" s="25" t="s">
        <v>72</v>
      </c>
    </row>
    <row r="39" ht="14.25" customHeight="1" spans="1:4">
      <c r="A39" s="27" t="s">
        <v>245</v>
      </c>
      <c r="B39" s="28">
        <v>0.149</v>
      </c>
      <c r="C39" s="29">
        <v>-20.5</v>
      </c>
      <c r="D39" s="30" t="s">
        <v>72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9"/>
  <sheetViews>
    <sheetView workbookViewId="0">
      <selection activeCell="F13" sqref="F13"/>
    </sheetView>
  </sheetViews>
  <sheetFormatPr defaultColWidth="9" defaultRowHeight="14" outlineLevelCol="4"/>
  <cols>
    <col min="1" max="1" width="28.6272727272727" customWidth="1"/>
    <col min="2" max="2" width="8.62727272727273" customWidth="1"/>
    <col min="3" max="3" width="11.8727272727273" customWidth="1"/>
    <col min="4" max="4" width="9.25454545454545" customWidth="1"/>
    <col min="5" max="5" width="10.3727272727273"/>
  </cols>
  <sheetData>
    <row r="1" ht="36" customHeight="1" spans="1:4">
      <c r="A1" s="255" t="s">
        <v>12</v>
      </c>
      <c r="B1" s="255"/>
      <c r="C1" s="256"/>
      <c r="D1" s="255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57" t="s">
        <v>17</v>
      </c>
      <c r="B3" s="258" t="s">
        <v>18</v>
      </c>
      <c r="C3" s="259">
        <f>GDP!B4</f>
        <v>3479301.97519954</v>
      </c>
      <c r="D3" s="260">
        <f>GDP!C4</f>
        <v>7.39852452829999</v>
      </c>
    </row>
    <row r="4" ht="17.5" spans="1:5">
      <c r="A4" s="174" t="s">
        <v>19</v>
      </c>
      <c r="B4" s="261" t="s">
        <v>18</v>
      </c>
      <c r="C4" s="94">
        <f>工业1!C4</f>
        <v>1396266.06</v>
      </c>
      <c r="D4" s="262">
        <f>工业1!D4</f>
        <v>10.2999999754599</v>
      </c>
      <c r="E4" s="61"/>
    </row>
    <row r="5" ht="17.5" spans="1:4">
      <c r="A5" s="174" t="s">
        <v>20</v>
      </c>
      <c r="B5" s="261" t="s">
        <v>18</v>
      </c>
      <c r="C5" s="94">
        <f>工业2!C4</f>
        <v>217727.361559657</v>
      </c>
      <c r="D5" s="262">
        <f>工业2!D4</f>
        <v>3.29999995275227</v>
      </c>
    </row>
    <row r="6" ht="17.5" spans="1:4">
      <c r="A6" s="174" t="s">
        <v>21</v>
      </c>
      <c r="B6" s="261" t="s">
        <v>18</v>
      </c>
      <c r="C6" s="263">
        <f>投资!C3</f>
        <v>892895</v>
      </c>
      <c r="D6" s="260">
        <f>投资!D3</f>
        <v>2.6</v>
      </c>
    </row>
    <row r="7" ht="17.5" spans="1:4">
      <c r="A7" s="174" t="s">
        <v>22</v>
      </c>
      <c r="B7" s="261" t="s">
        <v>18</v>
      </c>
      <c r="C7" s="259">
        <f>投资!C5</f>
        <v>397343</v>
      </c>
      <c r="D7" s="260">
        <f>投资!D5</f>
        <v>55.8</v>
      </c>
    </row>
    <row r="8" ht="17.5" spans="1:4">
      <c r="A8" s="174" t="s">
        <v>23</v>
      </c>
      <c r="B8" s="261" t="s">
        <v>18</v>
      </c>
      <c r="C8" s="264">
        <f>贸易!D3</f>
        <v>2491506</v>
      </c>
      <c r="D8" s="190">
        <f>贸易!E3</f>
        <v>10.2</v>
      </c>
    </row>
    <row r="9" ht="17.5" spans="1:4">
      <c r="A9" s="174" t="s">
        <v>24</v>
      </c>
      <c r="B9" s="261" t="s">
        <v>18</v>
      </c>
      <c r="C9" s="265">
        <f>财税金融!C4</f>
        <v>280732.938952</v>
      </c>
      <c r="D9" s="266">
        <f>财税金融!D4</f>
        <v>20.1462394237904</v>
      </c>
    </row>
    <row r="10" ht="17.5" spans="1:4">
      <c r="A10" s="174" t="s">
        <v>25</v>
      </c>
      <c r="B10" s="261" t="s">
        <v>18</v>
      </c>
      <c r="C10" s="265">
        <f>财税金融!C5</f>
        <v>146783.961925</v>
      </c>
      <c r="D10" s="266">
        <f>财税金融!D5</f>
        <v>35.9010091150656</v>
      </c>
    </row>
    <row r="11" ht="17.5" spans="1:4">
      <c r="A11" s="174" t="s">
        <v>26</v>
      </c>
      <c r="B11" s="261" t="s">
        <v>18</v>
      </c>
      <c r="C11" s="267">
        <f>财税金融!C11</f>
        <v>662338</v>
      </c>
      <c r="D11" s="268">
        <f>财税金融!D11</f>
        <v>-10.2902296048283</v>
      </c>
    </row>
    <row r="12" ht="17.5" spans="1:4">
      <c r="A12" s="174" t="s">
        <v>27</v>
      </c>
      <c r="B12" s="261" t="s">
        <v>18</v>
      </c>
      <c r="C12" s="94">
        <v>223779</v>
      </c>
      <c r="D12" s="269">
        <v>-0.9</v>
      </c>
    </row>
    <row r="13" ht="17.5" spans="1:4">
      <c r="A13" s="174" t="s">
        <v>28</v>
      </c>
      <c r="B13" s="261" t="s">
        <v>18</v>
      </c>
      <c r="C13" s="270">
        <f>分县3!B39*10000</f>
        <v>1490</v>
      </c>
      <c r="D13" s="271">
        <f>分县3!C39</f>
        <v>-20.5</v>
      </c>
    </row>
    <row r="14" ht="17.5" spans="1:4">
      <c r="A14" s="174" t="s">
        <v>29</v>
      </c>
      <c r="B14" s="261" t="s">
        <v>18</v>
      </c>
      <c r="C14" s="272">
        <f>财税金融!B12</f>
        <v>4866853.229991</v>
      </c>
      <c r="D14" s="268">
        <f>财税金融!D12</f>
        <v>6.72013352349987</v>
      </c>
    </row>
    <row r="15" ht="17.5" spans="1:4">
      <c r="A15" s="174" t="s">
        <v>30</v>
      </c>
      <c r="B15" s="261" t="s">
        <v>18</v>
      </c>
      <c r="C15" s="272">
        <f>财税金融!B13</f>
        <v>4023140.506857</v>
      </c>
      <c r="D15" s="268">
        <f>财税金融!D13</f>
        <v>8.84024948941826</v>
      </c>
    </row>
    <row r="16" ht="17.5" spans="1:4">
      <c r="A16" s="174" t="s">
        <v>31</v>
      </c>
      <c r="B16" s="261" t="s">
        <v>18</v>
      </c>
      <c r="C16" s="272">
        <f>财税金融!B14</f>
        <v>2774351.927734</v>
      </c>
      <c r="D16" s="268">
        <f>财税金融!D14</f>
        <v>18.3240348467421</v>
      </c>
    </row>
    <row r="17" ht="17.5" spans="1:4">
      <c r="A17" s="174" t="s">
        <v>32</v>
      </c>
      <c r="B17" s="261" t="s">
        <v>33</v>
      </c>
      <c r="C17" s="273">
        <f>价格!C4</f>
        <v>98.3</v>
      </c>
      <c r="D17" s="274">
        <f>C17-100</f>
        <v>-1.7</v>
      </c>
    </row>
    <row r="18" ht="18.25" spans="1:4">
      <c r="A18" s="222" t="s">
        <v>34</v>
      </c>
      <c r="B18" s="275" t="s">
        <v>35</v>
      </c>
      <c r="C18" s="276">
        <f>主要工业产品产量1!D12</f>
        <v>103674</v>
      </c>
      <c r="D18" s="277">
        <f>主要工业产品产量1!E12</f>
        <v>8.19887703771733</v>
      </c>
    </row>
    <row r="19" spans="3:4">
      <c r="C19" s="61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7" sqref="B17:C17"/>
    </sheetView>
  </sheetViews>
  <sheetFormatPr defaultColWidth="9" defaultRowHeight="14" outlineLevelCol="5"/>
  <cols>
    <col min="1" max="1" width="28.7545454545455" customWidth="1"/>
    <col min="2" max="2" width="11.3727272727273" customWidth="1"/>
    <col min="3" max="3" width="10.5" customWidth="1"/>
    <col min="4" max="5" width="12.6272727272727"/>
  </cols>
  <sheetData>
    <row r="1" ht="30" customHeight="1" spans="1:3">
      <c r="A1" s="218" t="s">
        <v>36</v>
      </c>
      <c r="B1" s="218"/>
      <c r="C1" s="218"/>
    </row>
    <row r="2" ht="15.7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39" t="s">
        <v>39</v>
      </c>
      <c r="C3" s="69" t="s">
        <v>16</v>
      </c>
      <c r="D3" s="51"/>
      <c r="F3" s="51"/>
    </row>
    <row r="4" ht="23.25" customHeight="1" spans="1:6">
      <c r="A4" s="128" t="s">
        <v>40</v>
      </c>
      <c r="B4" s="247">
        <v>3479301.97519954</v>
      </c>
      <c r="C4" s="248">
        <v>7.39852452829999</v>
      </c>
      <c r="D4" s="51"/>
      <c r="F4" s="51"/>
    </row>
    <row r="5" ht="24" customHeight="1" spans="1:5">
      <c r="A5" s="131" t="s">
        <v>41</v>
      </c>
      <c r="B5" s="247">
        <v>954773.808899422</v>
      </c>
      <c r="C5" s="248">
        <v>8.69947418751826</v>
      </c>
      <c r="D5" s="51"/>
      <c r="E5" s="51"/>
    </row>
    <row r="6" ht="23.25" customHeight="1" spans="1:5">
      <c r="A6" s="131" t="s">
        <v>42</v>
      </c>
      <c r="B6" s="247">
        <v>987823.854067395</v>
      </c>
      <c r="C6" s="248">
        <v>4.99619485631706</v>
      </c>
      <c r="D6" s="51"/>
      <c r="E6" s="51"/>
    </row>
    <row r="7" ht="22.5" customHeight="1" spans="1:5">
      <c r="A7" s="131" t="s">
        <v>43</v>
      </c>
      <c r="B7" s="247">
        <v>637009.48478072</v>
      </c>
      <c r="C7" s="248">
        <v>7.57686320585719</v>
      </c>
      <c r="D7" s="51"/>
      <c r="E7" s="51"/>
    </row>
    <row r="8" ht="23.25" customHeight="1" spans="1:5">
      <c r="A8" s="131" t="s">
        <v>44</v>
      </c>
      <c r="B8" s="247">
        <v>351778.11242899</v>
      </c>
      <c r="C8" s="248">
        <v>0.538850013203088</v>
      </c>
      <c r="D8" s="51"/>
      <c r="E8" s="51"/>
    </row>
    <row r="9" ht="26.25" customHeight="1" spans="1:5">
      <c r="A9" s="131" t="s">
        <v>45</v>
      </c>
      <c r="B9" s="247">
        <v>1536704.31223272</v>
      </c>
      <c r="C9" s="248">
        <v>8.10543702975525</v>
      </c>
      <c r="D9" s="51"/>
      <c r="E9" s="51"/>
    </row>
    <row r="10" ht="22.5" customHeight="1" spans="1:6">
      <c r="A10" s="131" t="s">
        <v>46</v>
      </c>
      <c r="B10" s="247">
        <v>95635.8137822703</v>
      </c>
      <c r="C10" s="248">
        <v>33.4199065193843</v>
      </c>
      <c r="D10" s="51"/>
      <c r="F10" s="51"/>
    </row>
    <row r="11" ht="22.5" customHeight="1" spans="1:6">
      <c r="A11" s="131" t="s">
        <v>47</v>
      </c>
      <c r="B11" s="247">
        <v>338097.888756812</v>
      </c>
      <c r="C11" s="248">
        <v>9.9979192690907</v>
      </c>
      <c r="D11" s="51"/>
      <c r="E11" s="51"/>
      <c r="F11" s="51"/>
    </row>
    <row r="12" ht="23.25" customHeight="1" spans="1:6">
      <c r="A12" s="131" t="s">
        <v>48</v>
      </c>
      <c r="B12" s="247">
        <v>48845.7077195836</v>
      </c>
      <c r="C12" s="248">
        <v>14.1256629630109</v>
      </c>
      <c r="D12" s="51"/>
      <c r="E12" s="51"/>
      <c r="F12" s="51"/>
    </row>
    <row r="13" ht="22.5" customHeight="1" spans="1:3">
      <c r="A13" s="131" t="s">
        <v>49</v>
      </c>
      <c r="B13" s="247">
        <v>119119.329339921</v>
      </c>
      <c r="C13" s="248">
        <v>1.689228882374</v>
      </c>
    </row>
    <row r="14" ht="22.5" customHeight="1" spans="1:3">
      <c r="A14" s="131" t="s">
        <v>50</v>
      </c>
      <c r="B14" s="247">
        <v>362231.251136054</v>
      </c>
      <c r="C14" s="248">
        <v>3.01070996806656</v>
      </c>
    </row>
    <row r="15" ht="21.75" customHeight="1" spans="1:3">
      <c r="A15" s="131" t="s">
        <v>51</v>
      </c>
      <c r="B15" s="247">
        <v>204559.425896323</v>
      </c>
      <c r="C15" s="248">
        <v>5.18350339434849</v>
      </c>
    </row>
    <row r="16" ht="23.25" customHeight="1" spans="1:3">
      <c r="A16" s="249" t="s">
        <v>52</v>
      </c>
      <c r="B16" s="250">
        <v>338598.999723776</v>
      </c>
      <c r="C16" s="251">
        <v>9.4807929732936</v>
      </c>
    </row>
    <row r="17" ht="25.5" customHeight="1" spans="1:3">
      <c r="A17" s="252" t="s">
        <v>53</v>
      </c>
      <c r="B17" s="253" t="s">
        <v>54</v>
      </c>
      <c r="C17" s="254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N11" sqref="N11"/>
    </sheetView>
  </sheetViews>
  <sheetFormatPr defaultColWidth="9" defaultRowHeight="14"/>
  <cols>
    <col min="1" max="1" width="27.5" customWidth="1"/>
    <col min="2" max="2" width="7" customWidth="1"/>
    <col min="3" max="3" width="12" customWidth="1"/>
    <col min="4" max="4" width="7.87272727272727" customWidth="1"/>
  </cols>
  <sheetData>
    <row r="1" ht="28.5" customHeight="1" spans="1:4">
      <c r="A1" s="218" t="s">
        <v>55</v>
      </c>
      <c r="B1" s="218"/>
      <c r="C1" s="218"/>
      <c r="D1" s="218"/>
    </row>
    <row r="2" ht="14.7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38</v>
      </c>
      <c r="B3" s="68" t="s">
        <v>14</v>
      </c>
      <c r="C3" s="239" t="s">
        <v>39</v>
      </c>
      <c r="D3" s="69" t="s">
        <v>16</v>
      </c>
      <c r="H3" s="51"/>
      <c r="I3" s="51"/>
      <c r="J3" s="51"/>
      <c r="K3" s="51"/>
    </row>
    <row r="4" ht="27" customHeight="1" spans="1:11">
      <c r="A4" s="128" t="s">
        <v>56</v>
      </c>
      <c r="B4" s="175" t="s">
        <v>18</v>
      </c>
      <c r="C4" s="240">
        <v>1579718</v>
      </c>
      <c r="D4" s="241">
        <v>10.8</v>
      </c>
      <c r="H4" s="51"/>
      <c r="I4" s="245"/>
      <c r="J4" s="51"/>
      <c r="K4" s="51"/>
    </row>
    <row r="5" ht="27" customHeight="1" spans="1:11">
      <c r="A5" s="131" t="s">
        <v>57</v>
      </c>
      <c r="B5" s="175" t="s">
        <v>18</v>
      </c>
      <c r="C5" s="242">
        <v>772241</v>
      </c>
      <c r="D5" s="241">
        <v>9.8</v>
      </c>
      <c r="H5" s="51"/>
      <c r="I5" s="246"/>
      <c r="J5" s="51"/>
      <c r="K5" s="51"/>
    </row>
    <row r="6" ht="27" customHeight="1" spans="1:11">
      <c r="A6" s="131" t="s">
        <v>58</v>
      </c>
      <c r="B6" s="175" t="s">
        <v>18</v>
      </c>
      <c r="C6" s="242">
        <v>53345</v>
      </c>
      <c r="D6" s="225">
        <f>79.1-100</f>
        <v>-20.9</v>
      </c>
      <c r="H6" s="51"/>
      <c r="I6" s="246"/>
      <c r="J6" s="51"/>
      <c r="K6" s="51"/>
    </row>
    <row r="7" ht="27" customHeight="1" spans="1:11">
      <c r="A7" s="131" t="s">
        <v>59</v>
      </c>
      <c r="B7" s="175" t="s">
        <v>18</v>
      </c>
      <c r="C7" s="242">
        <v>447388</v>
      </c>
      <c r="D7" s="225">
        <v>23.7</v>
      </c>
      <c r="H7" s="51"/>
      <c r="I7" s="246"/>
      <c r="J7" s="51"/>
      <c r="K7" s="51"/>
    </row>
    <row r="8" ht="27" customHeight="1" spans="1:11">
      <c r="A8" s="131" t="s">
        <v>60</v>
      </c>
      <c r="B8" s="175" t="s">
        <v>18</v>
      </c>
      <c r="C8" s="242">
        <v>233953</v>
      </c>
      <c r="D8" s="225">
        <f>98.5-100</f>
        <v>-1.5</v>
      </c>
      <c r="H8" s="51"/>
      <c r="I8" s="246"/>
      <c r="J8" s="51"/>
      <c r="K8" s="51"/>
    </row>
    <row r="9" ht="27" customHeight="1" spans="1:11">
      <c r="A9" s="131" t="s">
        <v>61</v>
      </c>
      <c r="B9" s="175" t="s">
        <v>18</v>
      </c>
      <c r="C9" s="242">
        <v>72792</v>
      </c>
      <c r="D9" s="241">
        <v>8.5</v>
      </c>
      <c r="H9" s="51"/>
      <c r="I9" s="246"/>
      <c r="J9" s="51"/>
      <c r="K9" s="51"/>
    </row>
    <row r="10" ht="27" customHeight="1" spans="1:11">
      <c r="A10" s="128" t="s">
        <v>62</v>
      </c>
      <c r="B10" s="175" t="s">
        <v>18</v>
      </c>
      <c r="C10" s="242">
        <f>954774-30117</f>
        <v>924657</v>
      </c>
      <c r="D10" s="241">
        <v>9.7</v>
      </c>
      <c r="H10" s="51"/>
      <c r="I10" s="246"/>
      <c r="J10" s="51"/>
      <c r="K10" s="51"/>
    </row>
    <row r="11" ht="27" customHeight="1" spans="1:11">
      <c r="A11" s="131" t="s">
        <v>57</v>
      </c>
      <c r="B11" s="175" t="s">
        <v>18</v>
      </c>
      <c r="C11" s="242"/>
      <c r="D11" s="241"/>
      <c r="H11" s="51"/>
      <c r="I11" s="246"/>
      <c r="J11" s="51"/>
      <c r="K11" s="51"/>
    </row>
    <row r="12" ht="27" customHeight="1" spans="1:11">
      <c r="A12" s="131" t="s">
        <v>58</v>
      </c>
      <c r="B12" s="175" t="s">
        <v>18</v>
      </c>
      <c r="C12" s="242"/>
      <c r="D12" s="225"/>
      <c r="H12" s="51"/>
      <c r="I12" s="246"/>
      <c r="J12" s="51"/>
      <c r="K12" s="51"/>
    </row>
    <row r="13" ht="27" customHeight="1" spans="1:11">
      <c r="A13" s="131" t="s">
        <v>59</v>
      </c>
      <c r="B13" s="175" t="s">
        <v>18</v>
      </c>
      <c r="C13" s="242"/>
      <c r="D13" s="225"/>
      <c r="H13" s="51"/>
      <c r="I13" s="246"/>
      <c r="J13" s="51"/>
      <c r="K13" s="51"/>
    </row>
    <row r="14" ht="27" customHeight="1" spans="1:11">
      <c r="A14" s="131" t="s">
        <v>60</v>
      </c>
      <c r="B14" s="175" t="s">
        <v>18</v>
      </c>
      <c r="C14" s="242"/>
      <c r="D14" s="241"/>
      <c r="H14" s="51"/>
      <c r="I14" s="246"/>
      <c r="J14" s="51"/>
      <c r="K14" s="51"/>
    </row>
    <row r="15" ht="27" customHeight="1" spans="1:11">
      <c r="A15" s="192" t="s">
        <v>61</v>
      </c>
      <c r="B15" s="193" t="s">
        <v>18</v>
      </c>
      <c r="C15" s="243"/>
      <c r="D15" s="244"/>
      <c r="H15" s="51"/>
      <c r="I15" s="246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E18" sqref="E18"/>
    </sheetView>
  </sheetViews>
  <sheetFormatPr defaultColWidth="9" defaultRowHeight="14" outlineLevelCol="3"/>
  <cols>
    <col min="1" max="1" width="27.3727272727273" customWidth="1"/>
    <col min="2" max="2" width="9.75454545454545" customWidth="1"/>
    <col min="3" max="3" width="10.5" customWidth="1"/>
    <col min="4" max="4" width="11" customWidth="1"/>
    <col min="6" max="7" width="10.3727272727273"/>
  </cols>
  <sheetData>
    <row r="1" ht="31.5" customHeight="1" spans="1:4">
      <c r="A1" s="218" t="s">
        <v>63</v>
      </c>
      <c r="B1" s="218"/>
      <c r="C1" s="218"/>
      <c r="D1" s="218"/>
    </row>
    <row r="2" ht="18.25" spans="1:4">
      <c r="A2" s="235"/>
      <c r="B2" s="235"/>
      <c r="D2" s="235" t="s">
        <v>37</v>
      </c>
    </row>
    <row r="3" ht="26.25" customHeight="1" spans="1:4">
      <c r="A3" s="67" t="s">
        <v>38</v>
      </c>
      <c r="B3" s="68" t="s">
        <v>64</v>
      </c>
      <c r="C3" s="68" t="s">
        <v>65</v>
      </c>
      <c r="D3" s="69" t="s">
        <v>66</v>
      </c>
    </row>
    <row r="4" ht="29.25" customHeight="1" spans="1:4">
      <c r="A4" s="170" t="s">
        <v>67</v>
      </c>
      <c r="B4" s="236">
        <v>138115.64</v>
      </c>
      <c r="C4" s="236">
        <v>1396266.06</v>
      </c>
      <c r="D4" s="109">
        <v>10.2999999754599</v>
      </c>
    </row>
    <row r="5" ht="30.75" customHeight="1" spans="1:4">
      <c r="A5" s="174" t="s">
        <v>68</v>
      </c>
      <c r="B5" s="228">
        <v>100250.12</v>
      </c>
      <c r="C5" s="228">
        <v>1021264.33</v>
      </c>
      <c r="D5" s="180">
        <v>15.8106322000715</v>
      </c>
    </row>
    <row r="6" ht="27" customHeight="1" spans="1:4">
      <c r="A6" s="174" t="s">
        <v>69</v>
      </c>
      <c r="B6" s="228">
        <v>37865.52</v>
      </c>
      <c r="C6" s="228">
        <v>375001.73</v>
      </c>
      <c r="D6" s="180">
        <v>-2.35360323976516</v>
      </c>
    </row>
    <row r="7" ht="27.75" customHeight="1" spans="1:4">
      <c r="A7" s="174" t="s">
        <v>70</v>
      </c>
      <c r="B7" s="228">
        <v>6717.02</v>
      </c>
      <c r="C7" s="228">
        <v>84356.54</v>
      </c>
      <c r="D7" s="180">
        <v>-8.83356977505655</v>
      </c>
    </row>
    <row r="8" ht="27" customHeight="1" spans="1:4">
      <c r="A8" s="174" t="s">
        <v>71</v>
      </c>
      <c r="B8" s="228">
        <v>0</v>
      </c>
      <c r="C8" s="228">
        <v>0</v>
      </c>
      <c r="D8" s="180" t="s">
        <v>72</v>
      </c>
    </row>
    <row r="9" ht="27.75" customHeight="1" spans="1:4">
      <c r="A9" s="174" t="s">
        <v>73</v>
      </c>
      <c r="B9" s="228">
        <v>125052.85</v>
      </c>
      <c r="C9" s="228">
        <v>1266133.63</v>
      </c>
      <c r="D9" s="180">
        <v>12.0683090420632</v>
      </c>
    </row>
    <row r="10" ht="28.5" customHeight="1" spans="1:4">
      <c r="A10" s="174" t="s">
        <v>74</v>
      </c>
      <c r="B10" s="228">
        <v>2518.3</v>
      </c>
      <c r="C10" s="228">
        <v>17210.85</v>
      </c>
      <c r="D10" s="180">
        <v>7.7688301337953</v>
      </c>
    </row>
    <row r="11" ht="27" customHeight="1" spans="1:4">
      <c r="A11" s="174" t="s">
        <v>75</v>
      </c>
      <c r="B11" s="228">
        <v>3827.47</v>
      </c>
      <c r="C11" s="228">
        <v>28565.05</v>
      </c>
      <c r="D11" s="180">
        <v>3.52444889462808</v>
      </c>
    </row>
    <row r="12" ht="29.25" customHeight="1" spans="1:4">
      <c r="A12" s="222" t="s">
        <v>76</v>
      </c>
      <c r="B12" s="232">
        <v>14513.61</v>
      </c>
      <c r="C12" s="232">
        <v>170951.96</v>
      </c>
      <c r="D12" s="237">
        <v>-10.9922926528453</v>
      </c>
    </row>
    <row r="13" ht="15" spans="4:4">
      <c r="D13" s="238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L12" sqref="L12"/>
    </sheetView>
  </sheetViews>
  <sheetFormatPr defaultColWidth="9" defaultRowHeight="14" outlineLevelCol="3"/>
  <cols>
    <col min="1" max="1" width="26.8727272727273" customWidth="1"/>
    <col min="2" max="2" width="9.87272727272727" customWidth="1"/>
    <col min="3" max="3" width="10.8727272727273" customWidth="1"/>
    <col min="4" max="4" width="11.2545454545455" style="225" customWidth="1"/>
    <col min="5" max="5" width="12.6272727272727"/>
    <col min="6" max="6" width="11.5"/>
  </cols>
  <sheetData>
    <row r="1" ht="30.75" customHeight="1" spans="1:4">
      <c r="A1" s="1" t="s">
        <v>77</v>
      </c>
      <c r="B1" s="1"/>
      <c r="C1" s="1"/>
      <c r="D1" s="226"/>
    </row>
    <row r="2" ht="18.75" customHeight="1" spans="1:4">
      <c r="A2" s="219"/>
      <c r="B2" s="219"/>
      <c r="C2" s="212"/>
      <c r="D2" s="227" t="s">
        <v>37</v>
      </c>
    </row>
    <row r="3" ht="30.75" customHeight="1" spans="1:4">
      <c r="A3" s="67" t="s">
        <v>38</v>
      </c>
      <c r="B3" s="68" t="s">
        <v>64</v>
      </c>
      <c r="C3" s="68" t="s">
        <v>65</v>
      </c>
      <c r="D3" s="220" t="s">
        <v>78</v>
      </c>
    </row>
    <row r="4" ht="27" customHeight="1" spans="1:4">
      <c r="A4" s="170" t="s">
        <v>79</v>
      </c>
      <c r="B4" s="228">
        <v>22077.2202581521</v>
      </c>
      <c r="C4" s="229">
        <v>217727.361559657</v>
      </c>
      <c r="D4" s="230">
        <v>3.29999995275227</v>
      </c>
    </row>
    <row r="5" ht="26.25" customHeight="1" spans="1:4">
      <c r="A5" s="174" t="s">
        <v>68</v>
      </c>
      <c r="B5" s="228">
        <v>12672.0500321803</v>
      </c>
      <c r="C5" s="229">
        <v>124978.463235493</v>
      </c>
      <c r="D5" s="230">
        <v>9.23495539107788</v>
      </c>
    </row>
    <row r="6" ht="24.75" customHeight="1" spans="1:4">
      <c r="A6" s="174" t="s">
        <v>80</v>
      </c>
      <c r="B6" s="228">
        <v>9405.17022597188</v>
      </c>
      <c r="C6" s="229">
        <v>92748.8983241637</v>
      </c>
      <c r="D6" s="230">
        <v>-3.74688287224708</v>
      </c>
    </row>
    <row r="7" ht="30" customHeight="1" spans="1:4">
      <c r="A7" s="174" t="s">
        <v>70</v>
      </c>
      <c r="B7" s="228">
        <v>846.14086494693</v>
      </c>
      <c r="C7" s="229">
        <v>9972.86124890786</v>
      </c>
      <c r="D7" s="230">
        <v>-8.2665706729032</v>
      </c>
    </row>
    <row r="8" ht="27.75" customHeight="1" spans="1:4">
      <c r="A8" s="174" t="s">
        <v>81</v>
      </c>
      <c r="B8" s="228">
        <v>0</v>
      </c>
      <c r="C8" s="229">
        <v>0</v>
      </c>
      <c r="D8" s="231" t="e">
        <v>#DIV/0!</v>
      </c>
    </row>
    <row r="9" ht="22.5" customHeight="1" spans="1:4">
      <c r="A9" s="174" t="s">
        <v>82</v>
      </c>
      <c r="B9" s="228">
        <v>19655.4526992576</v>
      </c>
      <c r="C9" s="229">
        <v>196766.821995828</v>
      </c>
      <c r="D9" s="230">
        <v>4.07525806892099</v>
      </c>
    </row>
    <row r="10" ht="22.5" customHeight="1" spans="1:4">
      <c r="A10" s="174" t="s">
        <v>83</v>
      </c>
      <c r="B10" s="228">
        <v>749.04915674542</v>
      </c>
      <c r="C10" s="229">
        <v>4935.42450611874</v>
      </c>
      <c r="D10" s="230">
        <v>5.68662099217283</v>
      </c>
    </row>
    <row r="11" ht="24" customHeight="1" spans="1:4">
      <c r="A11" s="174" t="s">
        <v>84</v>
      </c>
      <c r="B11" s="228">
        <v>826.57753720216</v>
      </c>
      <c r="C11" s="229">
        <v>6052.25380880218</v>
      </c>
      <c r="D11" s="230">
        <v>-1.88292385296795</v>
      </c>
    </row>
    <row r="12" ht="29.25" customHeight="1" spans="1:4">
      <c r="A12" s="222" t="s">
        <v>76</v>
      </c>
      <c r="B12" s="232">
        <v>3468.96888384828</v>
      </c>
      <c r="C12" s="233">
        <v>39026.8177679573</v>
      </c>
      <c r="D12" s="234">
        <v>-11.9802524374683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F16" sqref="F16"/>
    </sheetView>
  </sheetViews>
  <sheetFormatPr defaultColWidth="9" defaultRowHeight="14" outlineLevelCol="3"/>
  <cols>
    <col min="1" max="1" width="27" customWidth="1"/>
    <col min="2" max="2" width="10.5" customWidth="1"/>
    <col min="3" max="3" width="8.37272727272727" customWidth="1"/>
    <col min="4" max="4" width="13.2545454545455" customWidth="1"/>
    <col min="5" max="6" width="11.5"/>
    <col min="7" max="7" width="13.7545454545455"/>
    <col min="8" max="8" width="9.37272727272727"/>
    <col min="9" max="10" width="10.3727272727273"/>
  </cols>
  <sheetData>
    <row r="1" ht="32.25" customHeight="1" spans="1:4">
      <c r="A1" s="218" t="s">
        <v>85</v>
      </c>
      <c r="B1" s="218"/>
      <c r="C1" s="218"/>
      <c r="D1" s="218"/>
    </row>
    <row r="2" ht="18.25" spans="1:4">
      <c r="A2" s="219"/>
      <c r="B2" s="219"/>
      <c r="D2" s="3" t="s">
        <v>37</v>
      </c>
    </row>
    <row r="3" ht="23.25" customHeight="1" spans="1:4">
      <c r="A3" s="67" t="s">
        <v>38</v>
      </c>
      <c r="B3" s="68" t="s">
        <v>64</v>
      </c>
      <c r="C3" s="68" t="s">
        <v>65</v>
      </c>
      <c r="D3" s="220" t="s">
        <v>66</v>
      </c>
    </row>
    <row r="4" ht="23.25" customHeight="1" spans="1:4">
      <c r="A4" s="170" t="s">
        <v>86</v>
      </c>
      <c r="B4" s="114">
        <f>工业1!B4</f>
        <v>138115.64</v>
      </c>
      <c r="C4" s="114">
        <f>工业1!C4</f>
        <v>1396266.06</v>
      </c>
      <c r="D4" s="180">
        <f>工业1!D4</f>
        <v>10.2999999754599</v>
      </c>
    </row>
    <row r="5" ht="17.5" spans="1:4">
      <c r="A5" s="174" t="s">
        <v>87</v>
      </c>
      <c r="B5" s="221">
        <v>2206</v>
      </c>
      <c r="C5" s="221">
        <v>26209.4</v>
      </c>
      <c r="D5" s="180">
        <v>-3.04250662812026</v>
      </c>
    </row>
    <row r="6" ht="17.5" spans="1:4">
      <c r="A6" s="174" t="s">
        <v>88</v>
      </c>
      <c r="B6" s="221">
        <v>56888.272</v>
      </c>
      <c r="C6" s="221">
        <v>585503.199</v>
      </c>
      <c r="D6" s="180">
        <v>44.1539676822485</v>
      </c>
    </row>
    <row r="7" ht="17.5" spans="1:4">
      <c r="A7" s="174" t="s">
        <v>89</v>
      </c>
      <c r="B7" s="221">
        <v>0</v>
      </c>
      <c r="C7" s="221">
        <v>0</v>
      </c>
      <c r="D7" s="180" t="s">
        <v>72</v>
      </c>
    </row>
    <row r="8" ht="17.5" spans="1:4">
      <c r="A8" s="174" t="s">
        <v>90</v>
      </c>
      <c r="B8" s="221">
        <v>4200.111</v>
      </c>
      <c r="C8" s="221">
        <v>42309.978</v>
      </c>
      <c r="D8" s="180">
        <v>-8.12195112570875</v>
      </c>
    </row>
    <row r="9" customFormat="1" ht="17.5" spans="1:4">
      <c r="A9" s="174" t="s">
        <v>91</v>
      </c>
      <c r="B9" s="221">
        <v>23545.135</v>
      </c>
      <c r="C9" s="221">
        <v>212947.582</v>
      </c>
      <c r="D9" s="180">
        <v>-11.5138461433392</v>
      </c>
    </row>
    <row r="10" ht="17.5" spans="1:4">
      <c r="A10" s="174" t="s">
        <v>92</v>
      </c>
      <c r="B10" s="221">
        <v>9454.059</v>
      </c>
      <c r="C10" s="221">
        <v>130455.663</v>
      </c>
      <c r="D10" s="180">
        <v>-4.97179967794153</v>
      </c>
    </row>
    <row r="11" ht="17.5" spans="1:4">
      <c r="A11" s="174" t="s">
        <v>93</v>
      </c>
      <c r="B11" s="221">
        <v>4055.95</v>
      </c>
      <c r="C11" s="221">
        <v>35203.271</v>
      </c>
      <c r="D11" s="180">
        <v>-5.62252083808609</v>
      </c>
    </row>
    <row r="12" ht="17.5" spans="1:4">
      <c r="A12" s="174" t="s">
        <v>94</v>
      </c>
      <c r="B12" s="221">
        <v>19319.831</v>
      </c>
      <c r="C12" s="221">
        <v>188253.503</v>
      </c>
      <c r="D12" s="180">
        <v>-7.65842995790248</v>
      </c>
    </row>
    <row r="13" ht="17.5" spans="1:4">
      <c r="A13" s="174" t="s">
        <v>95</v>
      </c>
      <c r="B13" s="221">
        <v>4647.6</v>
      </c>
      <c r="C13" s="221">
        <v>44575.5</v>
      </c>
      <c r="D13" s="180">
        <v>-14.9225301528283</v>
      </c>
    </row>
    <row r="14" ht="17.5" spans="1:4">
      <c r="A14" s="174" t="s">
        <v>96</v>
      </c>
      <c r="B14" s="221">
        <v>835.217</v>
      </c>
      <c r="C14" s="221">
        <v>9367.075</v>
      </c>
      <c r="D14" s="180">
        <v>10.6374307554002</v>
      </c>
    </row>
    <row r="15" ht="23.25" customHeight="1" spans="1:4">
      <c r="A15" s="174" t="s">
        <v>97</v>
      </c>
      <c r="B15" s="221">
        <v>556.3</v>
      </c>
      <c r="C15" s="221">
        <v>8504.846</v>
      </c>
      <c r="D15" s="180">
        <v>32.3385325712358</v>
      </c>
    </row>
    <row r="16" ht="21.75" customHeight="1" spans="1:4">
      <c r="A16" s="222" t="s">
        <v>98</v>
      </c>
      <c r="B16" s="223">
        <v>502.6</v>
      </c>
      <c r="C16" s="223">
        <v>4688</v>
      </c>
      <c r="D16" s="224">
        <v>-4.43951678575199</v>
      </c>
    </row>
    <row r="17" spans="1:4">
      <c r="A17" s="212"/>
      <c r="B17" s="212"/>
      <c r="C17" s="212"/>
      <c r="D17" s="21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topLeftCell="B1" workbookViewId="0">
      <selection activeCell="H16" sqref="H16"/>
    </sheetView>
  </sheetViews>
  <sheetFormatPr defaultColWidth="9" defaultRowHeight="14" outlineLevelCol="4"/>
  <cols>
    <col min="1" max="1" width="16.1272727272727" customWidth="1"/>
    <col min="2" max="2" width="9" customWidth="1"/>
    <col min="3" max="3" width="8.87272727272727" customWidth="1"/>
    <col min="4" max="4" width="9.75454545454545" customWidth="1"/>
    <col min="5" max="5" width="10" customWidth="1"/>
    <col min="7" max="8" width="12.6272727272727"/>
  </cols>
  <sheetData>
    <row r="1" spans="1:5">
      <c r="A1" s="1" t="s">
        <v>99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6" t="s">
        <v>38</v>
      </c>
      <c r="B3" s="197" t="s">
        <v>100</v>
      </c>
      <c r="C3" s="167" t="s">
        <v>64</v>
      </c>
      <c r="D3" s="167" t="s">
        <v>65</v>
      </c>
      <c r="E3" s="198" t="s">
        <v>78</v>
      </c>
    </row>
    <row r="4" ht="23.25" customHeight="1" spans="1:5">
      <c r="A4" s="131" t="s">
        <v>101</v>
      </c>
      <c r="B4" s="199" t="s">
        <v>102</v>
      </c>
      <c r="C4" s="200">
        <v>12.19481</v>
      </c>
      <c r="D4" s="200">
        <v>124.44237</v>
      </c>
      <c r="E4" s="201">
        <v>46.7088481564002</v>
      </c>
    </row>
    <row r="5" ht="24" customHeight="1" spans="1:5">
      <c r="A5" s="131" t="s">
        <v>103</v>
      </c>
      <c r="B5" s="202" t="s">
        <v>102</v>
      </c>
      <c r="C5" s="203">
        <v>0</v>
      </c>
      <c r="D5" s="203">
        <v>0</v>
      </c>
      <c r="E5" s="115" t="s">
        <v>72</v>
      </c>
    </row>
    <row r="6" ht="21.75" customHeight="1" spans="1:5">
      <c r="A6" s="131" t="s">
        <v>104</v>
      </c>
      <c r="B6" s="202" t="s">
        <v>105</v>
      </c>
      <c r="C6" s="204">
        <v>3.0723</v>
      </c>
      <c r="D6" s="204">
        <v>29.11175</v>
      </c>
      <c r="E6" s="205">
        <v>1.90737314135816</v>
      </c>
    </row>
    <row r="7" ht="25.5" customHeight="1" spans="1:5">
      <c r="A7" s="131" t="s">
        <v>106</v>
      </c>
      <c r="B7" s="199" t="s">
        <v>107</v>
      </c>
      <c r="C7" s="204">
        <v>2.5135</v>
      </c>
      <c r="D7" s="204">
        <v>37.6994</v>
      </c>
      <c r="E7" s="206">
        <v>-37.7304766333676</v>
      </c>
    </row>
    <row r="8" ht="24" customHeight="1" spans="1:5">
      <c r="A8" s="131" t="s">
        <v>108</v>
      </c>
      <c r="B8" s="199" t="s">
        <v>102</v>
      </c>
      <c r="C8" s="204">
        <v>0.3874</v>
      </c>
      <c r="D8" s="204">
        <v>2.98063</v>
      </c>
      <c r="E8" s="205">
        <v>-17.16856620701</v>
      </c>
    </row>
    <row r="9" ht="23.25" customHeight="1" spans="1:5">
      <c r="A9" s="131" t="s">
        <v>109</v>
      </c>
      <c r="B9" s="199" t="s">
        <v>110</v>
      </c>
      <c r="C9" s="207">
        <v>175.8513</v>
      </c>
      <c r="D9" s="208">
        <v>1744.4315</v>
      </c>
      <c r="E9" s="209">
        <v>-14.92781723987</v>
      </c>
    </row>
    <row r="10" ht="22.5" customHeight="1" spans="1:5">
      <c r="A10" s="131" t="s">
        <v>111</v>
      </c>
      <c r="B10" s="199" t="s">
        <v>102</v>
      </c>
      <c r="C10" s="210">
        <v>22.1579</v>
      </c>
      <c r="D10" s="210">
        <v>299.635</v>
      </c>
      <c r="E10" s="209">
        <v>-15.4862662059178</v>
      </c>
    </row>
    <row r="11" s="77" customFormat="1" ht="23.25" customHeight="1" spans="1:5">
      <c r="A11" s="211" t="s">
        <v>112</v>
      </c>
      <c r="B11" s="212" t="s">
        <v>35</v>
      </c>
      <c r="C11" s="213">
        <v>21378</v>
      </c>
      <c r="D11" s="213">
        <v>218306</v>
      </c>
      <c r="E11" s="209">
        <v>12.0356779948064</v>
      </c>
    </row>
    <row r="12" s="77" customFormat="1" ht="22.5" customHeight="1" spans="1:5">
      <c r="A12" s="214" t="s">
        <v>34</v>
      </c>
      <c r="B12" s="215" t="s">
        <v>35</v>
      </c>
      <c r="C12" s="216">
        <v>10845</v>
      </c>
      <c r="D12" s="216">
        <v>103674</v>
      </c>
      <c r="E12" s="217">
        <v>8.19887703771733</v>
      </c>
    </row>
    <row r="13" spans="3:5">
      <c r="C13" s="77"/>
      <c r="D13" s="77"/>
      <c r="E13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2021-12-08T08:48:29Z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A2680A1FCDFB40CF95EC2A9DE5C84F4C</vt:lpwstr>
  </property>
</Properties>
</file>