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917" firstSheet="8" activeTab="20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价格" sheetId="13" r:id="rId13"/>
    <sheet name="分镇1" sheetId="25" r:id="rId14"/>
    <sheet name="分镇2" sheetId="16" r:id="rId15"/>
    <sheet name="分镇3" sheetId="17" r:id="rId16"/>
    <sheet name="分镇4" sheetId="19" r:id="rId17"/>
    <sheet name="分镇5" sheetId="26" r:id="rId18"/>
    <sheet name="分县1" sheetId="20" r:id="rId19"/>
    <sheet name="分县2" sheetId="21" r:id="rId20"/>
    <sheet name="分县3" sheetId="22" r:id="rId21"/>
  </sheets>
  <externalReferences>
    <externalReference r:id="rId22"/>
  </externalReferences>
  <calcPr calcId="144525"/>
</workbook>
</file>

<file path=xl/sharedStrings.xml><?xml version="1.0" encoding="utf-8"?>
<sst xmlns="http://schemas.openxmlformats.org/spreadsheetml/2006/main" count="547" uniqueCount="249">
  <si>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2021.9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</si>
  <si>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</si>
  <si>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</si>
  <si>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</si>
  <si>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</si>
  <si>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</si>
  <si>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</si>
  <si>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</si>
  <si>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</si>
  <si>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</si>
  <si>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</si>
  <si>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</si>
  <si>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2021年1-9月主要经济指标完成情况</t>
  </si>
  <si>
    <t>指 标</t>
  </si>
  <si>
    <t>单位</t>
  </si>
  <si>
    <t>绝对值</t>
  </si>
  <si>
    <t>增长%</t>
  </si>
  <si>
    <t>生产总值(GDP)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</si>
  <si>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</si>
  <si>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</si>
  <si>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</si>
  <si>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</si>
  <si>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</si>
  <si>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</si>
  <si>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</si>
  <si>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</si>
  <si>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</si>
  <si>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</si>
  <si>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</si>
  <si>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金融机构存款余额</t>
  </si>
  <si>
    <t xml:space="preserve">  #居民储蓄存款余额</t>
  </si>
  <si>
    <t>金融机构贷款余额</t>
  </si>
  <si>
    <t>居民消费价格指数</t>
  </si>
  <si>
    <t>%</t>
  </si>
  <si>
    <t>工业用电量</t>
  </si>
  <si>
    <t>万千瓦时</t>
  </si>
  <si>
    <t>全市生产总值</t>
  </si>
  <si>
    <t>单位：万元</t>
  </si>
  <si>
    <t>指  标</t>
  </si>
  <si>
    <t>1-9月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</si>
  <si>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</si>
  <si>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</si>
  <si>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</si>
  <si>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</si>
  <si>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</si>
  <si>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</si>
  <si>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</si>
  <si>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</si>
  <si>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</si>
  <si>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</si>
  <si>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</si>
  <si>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新营利性服务业</t>
  </si>
  <si>
    <t xml:space="preserve">    新非营利性服务业</t>
  </si>
  <si>
    <t xml:space="preserve">  三次产业结构（%）</t>
  </si>
  <si>
    <t>27.4:28.4:44.2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</si>
  <si>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</si>
  <si>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</si>
  <si>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</si>
  <si>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</si>
  <si>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</si>
  <si>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</si>
  <si>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</si>
  <si>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</si>
  <si>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</si>
  <si>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9月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</si>
  <si>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</si>
  <si>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</si>
  <si>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</si>
  <si>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</si>
  <si>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</si>
  <si>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</si>
  <si>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>-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</si>
  <si>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</si>
  <si>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</si>
  <si>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</si>
  <si>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</si>
  <si>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</si>
  <si>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</si>
  <si>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</si>
  <si>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</si>
  <si>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</si>
  <si>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</si>
  <si>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</si>
  <si>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</si>
  <si>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</si>
  <si>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</si>
  <si>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</si>
  <si>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</si>
  <si>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</si>
  <si>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</si>
  <si>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</si>
  <si>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</si>
  <si>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</si>
  <si>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</si>
  <si>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</si>
  <si>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</si>
  <si>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</si>
  <si>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</si>
  <si>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</si>
  <si>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</si>
  <si>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</si>
  <si>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</si>
  <si>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成品糖        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</si>
  <si>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</si>
  <si>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</si>
  <si>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</si>
  <si>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</si>
  <si>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</si>
  <si>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</si>
  <si>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</si>
  <si>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</si>
  <si>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 xml:space="preserve">供电量       </t>
  </si>
  <si>
    <t>贸易业零售及销售总额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</si>
  <si>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</si>
  <si>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</si>
  <si>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</si>
  <si>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</si>
  <si>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</si>
  <si>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</si>
  <si>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</si>
  <si>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</si>
  <si>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</si>
  <si>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</si>
  <si>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</si>
  <si>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</si>
  <si>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</si>
  <si>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</si>
  <si>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</si>
  <si>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</si>
  <si>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</si>
  <si>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</si>
  <si>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</si>
  <si>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</si>
  <si>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</si>
  <si>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</si>
  <si>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</si>
  <si>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</si>
  <si>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</si>
  <si>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</si>
  <si>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</si>
  <si>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</si>
  <si>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</si>
  <si>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</si>
  <si>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</si>
  <si>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</si>
  <si>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</si>
  <si>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</si>
  <si>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</si>
  <si>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</si>
  <si>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 xml:space="preserve">  居民消费价格指数</t>
  </si>
  <si>
    <t>单位：%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</si>
  <si>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</si>
  <si>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</si>
  <si>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</si>
  <si>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</si>
  <si>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</t>
  </si>
  <si>
    <t xml:space="preserve">        水产品</t>
  </si>
  <si>
    <t xml:space="preserve">        蛋类</t>
  </si>
  <si>
    <t xml:space="preserve">        鲜果</t>
  </si>
  <si>
    <t>（二）衣着</t>
  </si>
  <si>
    <t>（三）居住</t>
  </si>
  <si>
    <t>（四）生活用品及服务</t>
  </si>
  <si>
    <t xml:space="preserve">（五）交通通信 </t>
  </si>
  <si>
    <t>（六）教育文化娱乐</t>
  </si>
  <si>
    <t xml:space="preserve">      #教育</t>
  </si>
  <si>
    <t>（七）医疗保健</t>
  </si>
  <si>
    <t>（八）其他用品及服务</t>
  </si>
  <si>
    <t>二、商品零售价格指数（%）</t>
  </si>
  <si>
    <t>各镇（街）生产总值</t>
  </si>
  <si>
    <t>镇（街）</t>
  </si>
  <si>
    <t>2020年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</si>
  <si>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</si>
  <si>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</si>
  <si>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</si>
  <si>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</si>
  <si>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</si>
  <si>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</si>
  <si>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</si>
  <si>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</si>
  <si>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</si>
  <si>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</si>
  <si>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</si>
  <si>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</si>
  <si>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</si>
  <si>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</si>
  <si>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</si>
  <si>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</si>
  <si>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</si>
  <si>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</si>
  <si>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</si>
  <si>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</si>
  <si>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</si>
  <si>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</si>
  <si>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</si>
  <si>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</si>
  <si>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</si>
  <si>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</si>
  <si>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</si>
  <si>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</si>
  <si>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</si>
  <si>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</si>
  <si>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</si>
  <si>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</si>
  <si>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</si>
  <si>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</si>
  <si>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</si>
  <si>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</si>
  <si>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</si>
  <si>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</si>
  <si>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</si>
  <si>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</si>
  <si>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</si>
  <si>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</si>
  <si>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</si>
  <si>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</si>
  <si>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</si>
  <si>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</si>
  <si>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</si>
  <si>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</si>
  <si>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</si>
  <si>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</si>
  <si>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</si>
  <si>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</si>
  <si>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</si>
  <si>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</si>
  <si>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</si>
  <si>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</si>
  <si>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</si>
  <si>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</si>
  <si>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</si>
  <si>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</si>
  <si>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</si>
  <si>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</si>
  <si>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</si>
  <si>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</si>
  <si>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</si>
  <si>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</si>
  <si>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</si>
  <si>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</si>
  <si>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</si>
  <si>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</si>
  <si>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四、固定资产投资</t>
  </si>
  <si>
    <t>五、社会消费品零售总额</t>
  </si>
  <si>
    <t>六、公共财政预算收入</t>
  </si>
  <si>
    <t>各县（市、 区）主要经济指标完成情况（三）</t>
  </si>
  <si>
    <t xml:space="preserve">  单位：亿元</t>
  </si>
  <si>
    <t>七、公共财政预算支出</t>
  </si>
  <si>
    <t>八、外贸进出口总额</t>
  </si>
  <si>
    <t>九、实际利用外资</t>
  </si>
</sst>
</file>

<file path=xl/styles.xml><?xml version="1.0" encoding="utf-8"?>
<styleSheet xmlns="http://schemas.openxmlformats.org/spreadsheetml/2006/main">
  <numFmts count="36">
    <numFmt numFmtId="176" formatCode="0.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_);\(#,##0.0\)"/>
    <numFmt numFmtId="41" formatCode="_ * #,##0_ ;_ * \-#,##0_ ;_ * &quot;-&quot;_ ;_ @_ "/>
    <numFmt numFmtId="178" formatCode="_(&quot;$&quot;* #,##0_);_(&quot;$&quot;* \(#,##0\);_(&quot;$&quot;* &quot;-&quot;_);_(@_)"/>
    <numFmt numFmtId="179" formatCode="#,##0;\-#,##0;&quot;-&quot;"/>
    <numFmt numFmtId="180" formatCode="0_ "/>
    <numFmt numFmtId="181" formatCode="0_);\(0\)"/>
    <numFmt numFmtId="182" formatCode="_-&quot;$&quot;\ * #,##0_-;_-&quot;$&quot;\ * #,##0\-;_-&quot;$&quot;\ * &quot;-&quot;_-;_-@_-"/>
    <numFmt numFmtId="183" formatCode="0.00_)"/>
    <numFmt numFmtId="184" formatCode="_-&quot;$&quot;* #,##0_-;\-&quot;$&quot;* #,##0_-;_-&quot;$&quot;* &quot;-&quot;_-;_-@_-"/>
    <numFmt numFmtId="185" formatCode="&quot;$&quot;#,##0_);[Red]\(&quot;$&quot;#,##0\)"/>
    <numFmt numFmtId="186" formatCode="\$#,##0;\(\$#,##0\)"/>
    <numFmt numFmtId="187" formatCode="_-* #,##0.00_$_-;\-* #,##0.00_$_-;_-* &quot;-&quot;??_$_-;_-@_-"/>
    <numFmt numFmtId="188" formatCode="&quot;$&quot;#,##0.00_);[Red]\(&quot;$&quot;#,##0.00\)"/>
    <numFmt numFmtId="189" formatCode="yy\.mm\.dd"/>
    <numFmt numFmtId="190" formatCode="&quot;$&quot;\ #,##0.00_-;[Red]&quot;$&quot;\ #,##0.00\-"/>
    <numFmt numFmtId="191" formatCode="#\ ??/??"/>
    <numFmt numFmtId="192" formatCode="#,##0;\(#,##0\)"/>
    <numFmt numFmtId="193" formatCode="_-* #,##0_$_-;\-* #,##0_$_-;_-* &quot;-&quot;_$_-;_-@_-"/>
    <numFmt numFmtId="194" formatCode="#,##0.0_ "/>
    <numFmt numFmtId="195" formatCode="0_);[Red]\(0\)"/>
    <numFmt numFmtId="196" formatCode="&quot;$&quot;\ #,##0_-;[Red]&quot;$&quot;\ #,##0\-"/>
    <numFmt numFmtId="197" formatCode="\$#,##0.00;\(\$#,##0.00\)"/>
    <numFmt numFmtId="198" formatCode="0.00_ "/>
    <numFmt numFmtId="199" formatCode="_-&quot;$&quot;\ * #,##0.00_-;_-&quot;$&quot;\ * #,##0.00\-;_-&quot;$&quot;\ * &quot;-&quot;??_-;_-@_-"/>
    <numFmt numFmtId="200" formatCode="_(&quot;$&quot;* #,##0.00_);_(&quot;$&quot;* \(#,##0.00\);_(&quot;$&quot;* &quot;-&quot;??_);_(@_)"/>
    <numFmt numFmtId="201" formatCode="_-* #,##0.00_-;\-* #,##0.00_-;_-* &quot;-&quot;??_-;_-@_-"/>
    <numFmt numFmtId="202" formatCode="#,##0.0"/>
    <numFmt numFmtId="203" formatCode="_-* #,##0&quot;$&quot;_-;\-* #,##0&quot;$&quot;_-;_-* &quot;-&quot;&quot;$&quot;_-;_-@_-"/>
    <numFmt numFmtId="204" formatCode="_-* #,##0.00&quot;$&quot;_-;\-* #,##0.00&quot;$&quot;_-;_-* &quot;-&quot;??&quot;$&quot;_-;_-@_-"/>
    <numFmt numFmtId="205" formatCode="0.0_ "/>
    <numFmt numFmtId="206" formatCode="0.00_);[Red]\(0.00\)"/>
    <numFmt numFmtId="207" formatCode="0.0_);[Red]\(0.0\)"/>
  </numFmts>
  <fonts count="1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</font>
    <font>
      <b/>
      <sz val="14"/>
      <color indexed="8"/>
      <name val="仿宋"/>
      <charset val="134"/>
    </font>
    <font>
      <b/>
      <sz val="11"/>
      <name val="宋体"/>
      <charset val="134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b/>
      <sz val="12"/>
      <name val="Arial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2"/>
      <color indexed="9"/>
      <name val="宋体"/>
      <charset val="134"/>
    </font>
    <font>
      <sz val="10.5"/>
      <color indexed="20"/>
      <name val="宋体"/>
      <charset val="134"/>
    </font>
    <font>
      <sz val="8"/>
      <name val="Times New Roman"/>
      <charset val="134"/>
    </font>
    <font>
      <sz val="11"/>
      <color indexed="52"/>
      <name val="宋体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6"/>
      <name val="宋体"/>
      <charset val="134"/>
    </font>
    <font>
      <b/>
      <sz val="15"/>
      <color indexed="62"/>
      <name val="宋体"/>
      <charset val="134"/>
    </font>
    <font>
      <sz val="12"/>
      <color indexed="16"/>
      <name val="宋体"/>
      <charset val="134"/>
    </font>
    <font>
      <b/>
      <sz val="18"/>
      <name val="Arial"/>
      <charset val="134"/>
    </font>
    <font>
      <b/>
      <sz val="11"/>
      <color indexed="63"/>
      <name val="宋体"/>
      <charset val="134"/>
    </font>
    <font>
      <sz val="12"/>
      <color indexed="10"/>
      <name val="楷体_GB2312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sz val="12"/>
      <color indexed="9"/>
      <name val="楷体_GB2312"/>
      <charset val="134"/>
    </font>
    <font>
      <sz val="12"/>
      <color indexed="8"/>
      <name val="楷体_GB2312"/>
      <charset val="134"/>
    </font>
    <font>
      <sz val="11"/>
      <color rgb="FF3F3F76"/>
      <name val="宋体"/>
      <charset val="0"/>
      <scheme val="minor"/>
    </font>
    <font>
      <sz val="12"/>
      <color indexed="9"/>
      <name val="Helv"/>
      <charset val="134"/>
    </font>
    <font>
      <u/>
      <sz val="12"/>
      <color indexed="36"/>
      <name val="宋体"/>
      <charset val="134"/>
    </font>
    <font>
      <sz val="11"/>
      <color indexed="16"/>
      <name val="宋体"/>
      <charset val="134"/>
    </font>
    <font>
      <sz val="10"/>
      <name val="Arial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sz val="11"/>
      <color indexed="19"/>
      <name val="宋体"/>
      <charset val="134"/>
    </font>
    <font>
      <sz val="11"/>
      <color indexed="8"/>
      <name val="Tahoma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53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sz val="7"/>
      <name val="Small Fonts"/>
      <charset val="134"/>
    </font>
    <font>
      <b/>
      <sz val="11"/>
      <color rgb="FF3F3F3F"/>
      <name val="宋体"/>
      <charset val="0"/>
      <scheme val="minor"/>
    </font>
    <font>
      <sz val="12"/>
      <color indexed="17"/>
      <name val="楷体_GB2312"/>
      <charset val="134"/>
    </font>
    <font>
      <b/>
      <sz val="11"/>
      <color rgb="FFFA7D00"/>
      <name val="宋体"/>
      <charset val="0"/>
      <scheme val="minor"/>
    </font>
    <font>
      <b/>
      <sz val="12"/>
      <color indexed="52"/>
      <name val="楷体_GB2312"/>
      <charset val="134"/>
    </font>
    <font>
      <b/>
      <sz val="11"/>
      <color rgb="FFFFFFFF"/>
      <name val="宋体"/>
      <charset val="0"/>
      <scheme val="minor"/>
    </font>
    <font>
      <sz val="10"/>
      <name val="Geneva"/>
      <charset val="134"/>
    </font>
    <font>
      <sz val="11"/>
      <color rgb="FFFA7D00"/>
      <name val="宋体"/>
      <charset val="0"/>
      <scheme val="minor"/>
    </font>
    <font>
      <sz val="10"/>
      <color indexed="17"/>
      <name val="宋体"/>
      <charset val="134"/>
    </font>
    <font>
      <b/>
      <sz val="11"/>
      <color theme="1"/>
      <name val="宋体"/>
      <charset val="0"/>
      <scheme val="minor"/>
    </font>
    <font>
      <sz val="12"/>
      <color indexed="60"/>
      <name val="楷体_GB2312"/>
      <charset val="134"/>
    </font>
    <font>
      <sz val="11"/>
      <color rgb="FF006100"/>
      <name val="宋体"/>
      <charset val="0"/>
      <scheme val="minor"/>
    </font>
    <font>
      <sz val="10"/>
      <name val="楷体"/>
      <charset val="134"/>
    </font>
    <font>
      <sz val="10"/>
      <name val="宋体"/>
      <charset val="134"/>
    </font>
    <font>
      <sz val="11"/>
      <color rgb="FF9C6500"/>
      <name val="宋体"/>
      <charset val="0"/>
      <scheme val="minor"/>
    </font>
    <font>
      <sz val="10"/>
      <name val="Courier"/>
      <charset val="134"/>
    </font>
    <font>
      <sz val="12"/>
      <name val="????"/>
      <charset val="134"/>
    </font>
    <font>
      <b/>
      <sz val="18"/>
      <color indexed="62"/>
      <name val="宋体"/>
      <charset val="134"/>
    </font>
    <font>
      <i/>
      <sz val="12"/>
      <color indexed="23"/>
      <name val="楷体_GB2312"/>
      <charset val="134"/>
    </font>
    <font>
      <b/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2"/>
      <color indexed="63"/>
      <name val="楷体_GB2312"/>
      <charset val="134"/>
    </font>
    <font>
      <b/>
      <sz val="11"/>
      <color indexed="56"/>
      <name val="楷体_GB2312"/>
      <charset val="134"/>
    </font>
    <font>
      <b/>
      <sz val="13"/>
      <color indexed="62"/>
      <name val="宋体"/>
      <charset val="134"/>
    </font>
    <font>
      <sz val="8"/>
      <name val="Arial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b/>
      <sz val="12"/>
      <color indexed="9"/>
      <name val="楷体_GB2312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  <font>
      <b/>
      <sz val="13"/>
      <color indexed="56"/>
      <name val="楷体_GB2312"/>
      <charset val="134"/>
    </font>
    <font>
      <b/>
      <sz val="12"/>
      <color indexed="8"/>
      <name val="楷体_GB2312"/>
      <charset val="134"/>
    </font>
    <font>
      <sz val="12"/>
      <name val="Courier"/>
      <charset val="134"/>
    </font>
    <font>
      <b/>
      <sz val="10"/>
      <name val="Tms Rmn"/>
      <charset val="134"/>
    </font>
    <font>
      <sz val="12"/>
      <name val="Arial"/>
      <charset val="134"/>
    </font>
    <font>
      <sz val="10"/>
      <color indexed="8"/>
      <name val="Arial"/>
      <charset val="134"/>
    </font>
    <font>
      <b/>
      <sz val="9"/>
      <name val="Arial"/>
      <charset val="134"/>
    </font>
    <font>
      <sz val="12"/>
      <name val="官帕眉"/>
      <charset val="134"/>
    </font>
    <font>
      <b/>
      <sz val="15"/>
      <color indexed="56"/>
      <name val="楷体_GB2312"/>
      <charset val="134"/>
    </font>
    <font>
      <sz val="10"/>
      <name val="MS Sans Serif"/>
      <charset val="134"/>
    </font>
    <font>
      <sz val="12"/>
      <name val="Helv"/>
      <charset val="134"/>
    </font>
    <font>
      <b/>
      <sz val="14"/>
      <name val="楷体"/>
      <charset val="134"/>
    </font>
    <font>
      <sz val="12"/>
      <name val="바탕체"/>
      <charset val="134"/>
    </font>
    <font>
      <sz val="12"/>
      <color indexed="52"/>
      <name val="楷体_GB2312"/>
      <charset val="134"/>
    </font>
    <font>
      <sz val="12"/>
      <color indexed="62"/>
      <name val="楷体_GB2312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mediumGray">
        <fgColor indexed="22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15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817"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2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52" fillId="36" borderId="32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/>
    <xf numFmtId="0" fontId="37" fillId="0" borderId="0">
      <alignment horizontal="center" wrapText="1"/>
      <protection locked="0"/>
    </xf>
    <xf numFmtId="41" fontId="2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/>
    <xf numFmtId="0" fontId="2" fillId="13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26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9" fillId="3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65" fillId="19" borderId="0" applyNumberFormat="0" applyBorder="0" applyAlignment="0" applyProtection="0">
      <alignment vertical="center"/>
    </xf>
    <xf numFmtId="0" fontId="20" fillId="42" borderId="35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49" fillId="0" borderId="0"/>
    <xf numFmtId="0" fontId="44" fillId="7" borderId="0" applyNumberFormat="0" applyBorder="0" applyAlignment="0" applyProtection="0"/>
    <xf numFmtId="0" fontId="6" fillId="0" borderId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3" borderId="28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75" fillId="0" borderId="36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7" fillId="0" borderId="3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1" fillId="4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9" fillId="0" borderId="37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1" fillId="41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79" fillId="46" borderId="38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3" fillId="0" borderId="0"/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3" fillId="0" borderId="0"/>
    <xf numFmtId="0" fontId="2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1" fillId="46" borderId="32" applyNumberFormat="0" applyAlignment="0" applyProtection="0">
      <alignment vertical="center"/>
    </xf>
    <xf numFmtId="0" fontId="83" fillId="47" borderId="39" applyNumberFormat="0" applyAlignment="0" applyProtection="0">
      <alignment vertical="center"/>
    </xf>
    <xf numFmtId="0" fontId="6" fillId="0" borderId="0"/>
    <xf numFmtId="0" fontId="26" fillId="3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1" borderId="0" applyNumberFormat="0" applyBorder="0" applyAlignment="0" applyProtection="0">
      <alignment vertical="center"/>
    </xf>
    <xf numFmtId="184" fontId="6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7" fillId="0" borderId="41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89" fillId="4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92" fillId="5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6" fillId="0" borderId="0"/>
    <xf numFmtId="0" fontId="26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6" fillId="0" borderId="0"/>
    <xf numFmtId="0" fontId="26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6" fillId="0" borderId="0">
      <alignment vertical="center"/>
    </xf>
    <xf numFmtId="0" fontId="41" fillId="4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29" fillId="1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6" fillId="0" borderId="0"/>
    <xf numFmtId="0" fontId="34" fillId="0" borderId="26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41" fillId="62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6" fillId="0" borderId="0"/>
    <xf numFmtId="0" fontId="42" fillId="0" borderId="29" applyNumberFormat="0" applyFill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1" fillId="6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76" fillId="0" borderId="0"/>
    <xf numFmtId="0" fontId="76" fillId="0" borderId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9" fillId="6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183" fontId="93" fillId="0" borderId="0"/>
    <xf numFmtId="0" fontId="27" fillId="16" borderId="0" applyNumberFormat="0" applyBorder="0" applyAlignment="0" applyProtection="0">
      <alignment vertical="center"/>
    </xf>
    <xf numFmtId="0" fontId="49" fillId="0" borderId="0"/>
    <xf numFmtId="0" fontId="51" fillId="19" borderId="0" applyNumberFormat="0" applyBorder="0" applyAlignment="0" applyProtection="0">
      <alignment vertical="center"/>
    </xf>
    <xf numFmtId="0" fontId="49" fillId="0" borderId="0">
      <protection locked="0"/>
    </xf>
    <xf numFmtId="4" fontId="6" fillId="0" borderId="0" applyFont="0" applyFill="0" applyBorder="0" applyAlignment="0" applyProtection="0"/>
    <xf numFmtId="0" fontId="2" fillId="14" borderId="0" applyNumberFormat="0" applyBorder="0" applyAlignment="0" applyProtection="0"/>
    <xf numFmtId="0" fontId="56" fillId="0" borderId="0"/>
    <xf numFmtId="0" fontId="42" fillId="0" borderId="0" applyNumberFormat="0" applyFill="0" applyBorder="0" applyAlignment="0" applyProtection="0">
      <alignment vertical="center"/>
    </xf>
    <xf numFmtId="0" fontId="94" fillId="0" borderId="0"/>
    <xf numFmtId="0" fontId="0" fillId="3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49" fillId="0" borderId="0"/>
    <xf numFmtId="0" fontId="0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4" fillId="0" borderId="0"/>
    <xf numFmtId="0" fontId="0" fillId="6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84" fillId="0" borderId="0"/>
    <xf numFmtId="0" fontId="35" fillId="1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9" fillId="0" borderId="0"/>
    <xf numFmtId="0" fontId="27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49" fillId="0" borderId="0"/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6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0" borderId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6" fillId="0" borderId="0"/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50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17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0" borderId="0" applyFill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19" fillId="27" borderId="0" applyNumberFormat="0" applyBorder="0" applyAlignment="0" applyProtection="0"/>
    <xf numFmtId="0" fontId="0" fillId="0" borderId="0" applyFill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19" fillId="64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6" fillId="30" borderId="0" applyNumberFormat="0" applyBorder="0" applyAlignment="0" applyProtection="0">
      <alignment vertical="center"/>
    </xf>
    <xf numFmtId="0" fontId="19" fillId="65" borderId="0" applyNumberFormat="0" applyBorder="0" applyAlignment="0" applyProtection="0"/>
    <xf numFmtId="0" fontId="0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0" fillId="14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2" fillId="13" borderId="2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2" fillId="13" borderId="25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2" fillId="13" borderId="25" applyNumberFormat="0" applyAlignment="0" applyProtection="0">
      <alignment vertical="center"/>
    </xf>
    <xf numFmtId="0" fontId="104" fillId="0" borderId="0"/>
    <xf numFmtId="0" fontId="0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76" fillId="0" borderId="0">
      <protection locked="0"/>
    </xf>
    <xf numFmtId="0" fontId="28" fillId="7" borderId="0" applyNumberFormat="0" applyBorder="0" applyAlignment="0" applyProtection="0">
      <alignment vertical="center"/>
    </xf>
    <xf numFmtId="0" fontId="82" fillId="13" borderId="25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6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8" fillId="25" borderId="34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35" fillId="10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44" fillId="7" borderId="0" applyNumberFormat="0" applyBorder="0" applyAlignment="0" applyProtection="0"/>
    <xf numFmtId="0" fontId="5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0" fillId="3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1" fillId="1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3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2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0" fillId="23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6" fillId="0" borderId="0"/>
    <xf numFmtId="0" fontId="0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0" borderId="27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1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105" fillId="25" borderId="34" applyNumberFormat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6" fillId="0" borderId="0">
      <alignment vertical="center"/>
    </xf>
    <xf numFmtId="0" fontId="0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51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6" fillId="51" borderId="0" applyNumberFormat="0" applyFont="0" applyBorder="0" applyAlignment="0" applyProtection="0"/>
    <xf numFmtId="0" fontId="35" fillId="13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51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190" fontId="6" fillId="0" borderId="0" applyFont="0" applyFill="0" applyBorder="0" applyAlignment="0" applyProtection="0"/>
    <xf numFmtId="0" fontId="0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39" fillId="16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" fillId="23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37" fontId="78" fillId="0" borderId="0"/>
    <xf numFmtId="0" fontId="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left"/>
    </xf>
    <xf numFmtId="0" fontId="28" fillId="7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93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88" fillId="15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14" borderId="0" applyNumberFormat="0" applyBorder="0" applyAlignment="0" applyProtection="0">
      <alignment vertical="center"/>
    </xf>
    <xf numFmtId="0" fontId="101" fillId="0" borderId="44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2" fillId="2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63" fillId="0" borderId="0"/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2" fillId="23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196" fontId="56" fillId="0" borderId="0"/>
    <xf numFmtId="0" fontId="0" fillId="19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26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23" borderId="28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/>
    <xf numFmtId="0" fontId="0" fillId="3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" fillId="23" borderId="0" applyNumberFormat="0" applyBorder="0" applyAlignment="0" applyProtection="0"/>
    <xf numFmtId="0" fontId="0" fillId="3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51" fillId="10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0" borderId="0"/>
    <xf numFmtId="0" fontId="26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0" borderId="0"/>
    <xf numFmtId="0" fontId="26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0" borderId="0"/>
    <xf numFmtId="0" fontId="26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6" fillId="0" borderId="0"/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0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6" fillId="13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32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" fillId="0" borderId="0"/>
    <xf numFmtId="0" fontId="63" fillId="0" borderId="0"/>
    <xf numFmtId="0" fontId="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51" fillId="19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0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0" fillId="33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35" fillId="2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6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6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14" fontId="37" fillId="0" borderId="0">
      <alignment horizontal="center" wrapText="1"/>
      <protection locked="0"/>
    </xf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9" fillId="0" borderId="4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9" fillId="0" borderId="42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111" fillId="66" borderId="8">
      <protection locked="0"/>
    </xf>
    <xf numFmtId="0" fontId="2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113" fillId="0" borderId="0" applyNumberFormat="0" applyFill="0" applyBorder="0" applyAlignment="0" applyProtection="0">
      <alignment vertical="top"/>
    </xf>
    <xf numFmtId="0" fontId="50" fillId="11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102" fillId="23" borderId="2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6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35" fillId="61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46" fillId="4" borderId="31" applyNumberFormat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0" borderId="0"/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/>
    <xf numFmtId="0" fontId="26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185" fontId="6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6" fillId="0" borderId="0"/>
    <xf numFmtId="0" fontId="26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6" fillId="0" borderId="0"/>
    <xf numFmtId="0" fontId="26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17" fillId="0" borderId="0"/>
    <xf numFmtId="0" fontId="26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0" borderId="0"/>
    <xf numFmtId="0" fontId="6" fillId="0" borderId="0"/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6" fillId="0" borderId="0"/>
    <xf numFmtId="0" fontId="6" fillId="0" borderId="0"/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0" fillId="23" borderId="28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5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66" fillId="13" borderId="25" applyNumberFormat="0" applyAlignment="0" applyProtection="0">
      <alignment vertical="center"/>
    </xf>
    <xf numFmtId="197" fontId="104" fillId="0" borderId="0"/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189" fontId="56" fillId="0" borderId="10" applyFill="0" applyProtection="0">
      <alignment horizontal="right"/>
    </xf>
    <xf numFmtId="0" fontId="26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7" fillId="0" borderId="0"/>
    <xf numFmtId="0" fontId="26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2" fillId="16" borderId="0" applyNumberFormat="0" applyBorder="0" applyAlignment="0" applyProtection="0"/>
    <xf numFmtId="0" fontId="26" fillId="35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6" fillId="23" borderId="28" applyNumberFormat="0" applyFont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10" borderId="0" applyNumberFormat="0" applyBorder="0" applyAlignment="0" applyProtection="0"/>
    <xf numFmtId="0" fontId="6" fillId="23" borderId="28" applyNumberFormat="0" applyFont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10" borderId="0" applyNumberFormat="0" applyBorder="0" applyAlignment="0" applyProtection="0"/>
    <xf numFmtId="0" fontId="6" fillId="23" borderId="28" applyNumberFormat="0" applyFont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35" fillId="10" borderId="0" applyNumberFormat="0" applyBorder="0" applyAlignment="0" applyProtection="0"/>
    <xf numFmtId="0" fontId="0" fillId="23" borderId="2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61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6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6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2" fillId="1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5" fillId="25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61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61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112" fillId="0" borderId="0" applyProtection="0"/>
    <xf numFmtId="0" fontId="35" fillId="61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35" fillId="61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35" fillId="61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25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2" fillId="2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61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61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61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61" fillId="19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7" fillId="16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44" fillId="7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5" fillId="2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" fillId="13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5" fillId="13" borderId="0" applyNumberFormat="0" applyBorder="0" applyAlignment="0" applyProtection="0"/>
    <xf numFmtId="200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8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04" fillId="0" borderId="0"/>
    <xf numFmtId="0" fontId="35" fillId="26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65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65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65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26" borderId="0" applyNumberFormat="0" applyBorder="0" applyAlignment="0" applyProtection="0"/>
    <xf numFmtId="0" fontId="65" fillId="1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/>
    <xf numFmtId="0" fontId="2" fillId="16" borderId="0" applyNumberFormat="0" applyBorder="0" applyAlignment="0" applyProtection="0"/>
    <xf numFmtId="0" fontId="66" fillId="13" borderId="25" applyNumberFormat="0" applyAlignment="0" applyProtection="0">
      <alignment vertical="center"/>
    </xf>
    <xf numFmtId="0" fontId="2" fillId="16" borderId="0" applyNumberFormat="0" applyBorder="0" applyAlignment="0" applyProtection="0"/>
    <xf numFmtId="0" fontId="66" fillId="13" borderId="25" applyNumberFormat="0" applyAlignment="0" applyProtection="0">
      <alignment vertical="center"/>
    </xf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30" fillId="0" borderId="23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67" fillId="0" borderId="33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35" fillId="5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7" fillId="6" borderId="0" applyNumberFormat="0" applyBorder="0" applyAlignment="0" applyProtection="0">
      <alignment vertical="center"/>
    </xf>
    <xf numFmtId="0" fontId="63" fillId="0" borderId="0"/>
    <xf numFmtId="0" fontId="42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23" borderId="28" applyNumberFormat="0" applyFon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6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46" fillId="4" borderId="31" applyNumberFormat="0" applyAlignment="0" applyProtection="0">
      <alignment vertical="center"/>
    </xf>
    <xf numFmtId="0" fontId="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2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179" fontId="113" fillId="0" borderId="0" applyFill="0" applyBorder="0" applyAlignment="0"/>
    <xf numFmtId="0" fontId="66" fillId="13" borderId="2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92" fontId="104" fillId="0" borderId="0"/>
    <xf numFmtId="0" fontId="39" fillId="16" borderId="0" applyNumberFormat="0" applyBorder="0" applyAlignment="0" applyProtection="0">
      <alignment vertical="center"/>
    </xf>
    <xf numFmtId="201" fontId="6" fillId="0" borderId="0" applyFont="0" applyFill="0" applyBorder="0" applyAlignment="0" applyProtection="0"/>
    <xf numFmtId="0" fontId="61" fillId="19" borderId="0" applyNumberFormat="0" applyBorder="0" applyAlignment="0" applyProtection="0">
      <alignment vertical="center"/>
    </xf>
    <xf numFmtId="199" fontId="6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42" fillId="0" borderId="29" applyNumberFormat="0" applyFill="0" applyAlignment="0" applyProtection="0">
      <alignment vertical="center"/>
    </xf>
    <xf numFmtId="186" fontId="104" fillId="0" borderId="0"/>
    <xf numFmtId="0" fontId="27" fillId="1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12" fillId="0" borderId="0" applyProtection="0"/>
    <xf numFmtId="0" fontId="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6" fillId="23" borderId="28" applyNumberFormat="0" applyFont="0" applyAlignment="0" applyProtection="0">
      <alignment vertical="center"/>
    </xf>
    <xf numFmtId="0" fontId="6" fillId="0" borderId="0"/>
    <xf numFmtId="0" fontId="27" fillId="6" borderId="0" applyNumberFormat="0" applyBorder="0" applyAlignment="0" applyProtection="0">
      <alignment vertical="center"/>
    </xf>
    <xf numFmtId="0" fontId="6" fillId="0" borderId="0"/>
    <xf numFmtId="0" fontId="6" fillId="23" borderId="28" applyNumberFormat="0" applyFont="0" applyAlignment="0" applyProtection="0">
      <alignment vertical="center"/>
    </xf>
    <xf numFmtId="0" fontId="6" fillId="0" borderId="0"/>
    <xf numFmtId="0" fontId="27" fillId="6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0" borderId="0"/>
    <xf numFmtId="0" fontId="27" fillId="6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2" fillId="13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0" borderId="46" applyNumberFormat="0" applyAlignment="0" applyProtection="0">
      <alignment horizontal="left" vertical="center"/>
    </xf>
    <xf numFmtId="0" fontId="50" fillId="5" borderId="0" applyNumberFormat="0" applyBorder="0" applyAlignment="0" applyProtection="0">
      <alignment vertical="center"/>
    </xf>
    <xf numFmtId="0" fontId="31" fillId="0" borderId="24">
      <alignment horizontal="left" vertical="center"/>
    </xf>
    <xf numFmtId="0" fontId="6" fillId="23" borderId="28" applyNumberFormat="0" applyFon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46" fillId="4" borderId="31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99" fillId="13" borderId="31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99" fillId="13" borderId="31" applyNumberFormat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46" fillId="13" borderId="31" applyNumberFormat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5" fillId="0" borderId="0" applyProtection="0"/>
    <xf numFmtId="0" fontId="27" fillId="6" borderId="0" applyNumberFormat="0" applyBorder="0" applyAlignment="0" applyProtection="0">
      <alignment vertical="center"/>
    </xf>
    <xf numFmtId="0" fontId="31" fillId="0" borderId="0" applyProtection="0"/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177" fontId="118" fillId="67" borderId="0"/>
    <xf numFmtId="9" fontId="6" fillId="0" borderId="0" applyFont="0" applyFill="0" applyBorder="0" applyAlignment="0" applyProtection="0"/>
    <xf numFmtId="0" fontId="38" fillId="0" borderId="2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177" fontId="53" fillId="37" borderId="0"/>
    <xf numFmtId="38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40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188" fontId="6" fillId="0" borderId="0" applyFont="0" applyFill="0" applyBorder="0" applyAlignment="0" applyProtection="0"/>
    <xf numFmtId="0" fontId="44" fillId="7" borderId="0" applyNumberFormat="0" applyBorder="0" applyAlignment="0" applyProtection="0"/>
    <xf numFmtId="182" fontId="6" fillId="0" borderId="0" applyFont="0" applyFill="0" applyBorder="0" applyAlignment="0" applyProtection="0"/>
    <xf numFmtId="0" fontId="33" fillId="15" borderId="0" applyNumberFormat="0" applyBorder="0" applyAlignment="0" applyProtection="0">
      <alignment vertical="center"/>
    </xf>
    <xf numFmtId="0" fontId="108" fillId="0" borderId="2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8" fillId="0" borderId="0"/>
    <xf numFmtId="0" fontId="76" fillId="0" borderId="0"/>
    <xf numFmtId="0" fontId="80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191" fontId="6" fillId="0" borderId="0" applyFont="0" applyFill="0" applyProtection="0"/>
    <xf numFmtId="0" fontId="6" fillId="23" borderId="28" applyNumberFormat="0" applyFont="0" applyAlignment="0" applyProtection="0">
      <alignment vertical="center"/>
    </xf>
    <xf numFmtId="0" fontId="6" fillId="0" borderId="0"/>
    <xf numFmtId="0" fontId="6" fillId="23" borderId="28" applyNumberFormat="0" applyFont="0" applyAlignment="0" applyProtection="0">
      <alignment vertical="center"/>
    </xf>
    <xf numFmtId="0" fontId="6" fillId="0" borderId="0"/>
    <xf numFmtId="0" fontId="6" fillId="23" borderId="28" applyNumberFormat="0" applyFont="0" applyAlignment="0" applyProtection="0">
      <alignment vertical="center"/>
    </xf>
    <xf numFmtId="0" fontId="6" fillId="0" borderId="0"/>
    <xf numFmtId="0" fontId="46" fillId="13" borderId="31" applyNumberFormat="0" applyAlignment="0" applyProtection="0">
      <alignment vertical="center"/>
    </xf>
    <xf numFmtId="0" fontId="6" fillId="0" borderId="0">
      <alignment vertical="center"/>
    </xf>
    <xf numFmtId="0" fontId="46" fillId="13" borderId="31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46" fillId="13" borderId="31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6" fillId="31" borderId="0" applyNumberFormat="0" applyBorder="0" applyAlignment="0" applyProtection="0">
      <alignment vertical="center"/>
    </xf>
    <xf numFmtId="0" fontId="103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40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106" fillId="0" borderId="0" applyNumberFormat="0" applyFill="0" applyBorder="0" applyAlignment="0" applyProtection="0"/>
    <xf numFmtId="0" fontId="111" fillId="66" borderId="8">
      <protection locked="0"/>
    </xf>
    <xf numFmtId="0" fontId="111" fillId="66" borderId="8">
      <protection locked="0"/>
    </xf>
    <xf numFmtId="0" fontId="6" fillId="0" borderId="0"/>
    <xf numFmtId="0" fontId="58" fillId="0" borderId="0" applyNumberFormat="0" applyFill="0" applyBorder="0" applyAlignment="0" applyProtection="0">
      <alignment vertical="center"/>
    </xf>
    <xf numFmtId="0" fontId="6" fillId="0" borderId="0"/>
    <xf numFmtId="0" fontId="58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" fillId="0" borderId="0"/>
    <xf numFmtId="0" fontId="39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" fillId="0" borderId="0"/>
    <xf numFmtId="0" fontId="39" fillId="16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" fillId="0" borderId="0"/>
    <xf numFmtId="0" fontId="39" fillId="16" borderId="0" applyNumberFormat="0" applyBorder="0" applyAlignment="0" applyProtection="0">
      <alignment vertical="center"/>
    </xf>
    <xf numFmtId="0" fontId="112" fillId="0" borderId="45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15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7" fillId="6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/>
    <xf numFmtId="0" fontId="0" fillId="23" borderId="28" applyNumberFormat="0" applyFont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56" fillId="0" borderId="11" applyNumberFormat="0" applyFill="0" applyProtection="0">
      <alignment horizontal="right"/>
    </xf>
    <xf numFmtId="0" fontId="43" fillId="0" borderId="3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6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6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6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6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01" fillId="0" borderId="44" applyNumberFormat="0" applyFill="0" applyAlignment="0" applyProtection="0">
      <alignment vertical="center"/>
    </xf>
    <xf numFmtId="0" fontId="101" fillId="0" borderId="44" applyNumberFormat="0" applyFill="0" applyAlignment="0" applyProtection="0">
      <alignment vertical="center"/>
    </xf>
    <xf numFmtId="0" fontId="108" fillId="0" borderId="23" applyNumberFormat="0" applyFill="0" applyAlignment="0" applyProtection="0">
      <alignment vertical="center"/>
    </xf>
    <xf numFmtId="0" fontId="108" fillId="0" borderId="23" applyNumberFormat="0" applyFill="0" applyAlignment="0" applyProtection="0">
      <alignment vertical="center"/>
    </xf>
    <xf numFmtId="0" fontId="108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101" fillId="0" borderId="44" applyNumberFormat="0" applyFill="0" applyAlignment="0" applyProtection="0">
      <alignment vertical="center"/>
    </xf>
    <xf numFmtId="0" fontId="101" fillId="0" borderId="44" applyNumberFormat="0" applyFill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6" fillId="0" borderId="0"/>
    <xf numFmtId="0" fontId="101" fillId="0" borderId="44" applyNumberFormat="0" applyFill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68" fillId="2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30" fillId="0" borderId="23" applyNumberFormat="0" applyFill="0" applyAlignment="0" applyProtection="0">
      <alignment vertical="center"/>
    </xf>
    <xf numFmtId="0" fontId="6" fillId="0" borderId="0"/>
    <xf numFmtId="0" fontId="61" fillId="19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0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0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0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00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6" fillId="0" borderId="0"/>
    <xf numFmtId="0" fontId="97" fillId="0" borderId="43" applyNumberFormat="0" applyFill="0" applyAlignment="0" applyProtection="0">
      <alignment vertical="center"/>
    </xf>
    <xf numFmtId="0" fontId="97" fillId="0" borderId="43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9" fillId="0" borderId="11" applyNumberFormat="0" applyFill="0" applyProtection="0">
      <alignment horizontal="center"/>
    </xf>
    <xf numFmtId="0" fontId="39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/>
    <xf numFmtId="0" fontId="39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" fillId="0" borderId="0"/>
    <xf numFmtId="0" fontId="39" fillId="16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120" fillId="0" borderId="0"/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7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28" fillId="7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7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28" fillId="7" borderId="0" applyNumberFormat="0" applyBorder="0" applyAlignment="0" applyProtection="0">
      <alignment vertical="center"/>
    </xf>
    <xf numFmtId="0" fontId="6" fillId="0" borderId="0"/>
    <xf numFmtId="0" fontId="36" fillId="7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0" fontId="72" fillId="4" borderId="25" applyNumberFormat="0" applyAlignment="0" applyProtection="0">
      <alignment vertical="center"/>
    </xf>
    <xf numFmtId="0" fontId="65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36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4" fillId="7" borderId="0" applyNumberFormat="0" applyBorder="0" applyAlignment="0" applyProtection="0"/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98" fillId="0" borderId="2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91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0" fillId="6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9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6" borderId="0" applyNumberFormat="0" applyBorder="0" applyAlignment="0" applyProtection="0">
      <alignment vertical="center"/>
    </xf>
    <xf numFmtId="0" fontId="6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/>
    <xf numFmtId="0" fontId="27" fillId="6" borderId="0" applyNumberFormat="0" applyBorder="0" applyAlignment="0" applyProtection="0">
      <alignment vertical="center"/>
    </xf>
    <xf numFmtId="0" fontId="6" fillId="0" borderId="0"/>
    <xf numFmtId="0" fontId="27" fillId="6" borderId="0" applyNumberFormat="0" applyBorder="0" applyAlignment="0" applyProtection="0">
      <alignment vertical="center"/>
    </xf>
    <xf numFmtId="0" fontId="6" fillId="0" borderId="0"/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4" borderId="25" applyNumberFormat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0" fontId="122" fillId="14" borderId="25" applyNumberFormat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2" fillId="14" borderId="25" applyNumberFormat="0" applyAlignment="0" applyProtection="0">
      <alignment vertical="center"/>
    </xf>
    <xf numFmtId="0" fontId="0" fillId="0" borderId="0">
      <alignment vertical="center"/>
    </xf>
    <xf numFmtId="0" fontId="39" fillId="16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2" fillId="14" borderId="25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22" fillId="14" borderId="25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14" borderId="25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86" fillId="16" borderId="0" applyNumberFormat="0" applyBorder="0" applyAlignment="0" applyProtection="0">
      <alignment vertical="center"/>
    </xf>
    <xf numFmtId="0" fontId="6" fillId="0" borderId="0"/>
    <xf numFmtId="0" fontId="86" fillId="1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86" fillId="1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86" fillId="16" borderId="0" applyNumberFormat="0" applyBorder="0" applyAlignment="0" applyProtection="0">
      <alignment vertical="center"/>
    </xf>
    <xf numFmtId="0" fontId="6" fillId="0" borderId="0"/>
    <xf numFmtId="0" fontId="8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86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9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0" fillId="16" borderId="0" applyNumberFormat="0" applyBorder="0" applyAlignment="0" applyProtection="0">
      <alignment vertical="center"/>
    </xf>
    <xf numFmtId="0" fontId="6" fillId="0" borderId="0"/>
    <xf numFmtId="0" fontId="40" fillId="1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0" fillId="1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40" fillId="16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40" fillId="16" borderId="0" applyNumberFormat="0" applyBorder="0" applyAlignment="0" applyProtection="0">
      <alignment vertical="center"/>
    </xf>
    <xf numFmtId="176" fontId="9" fillId="0" borderId="2">
      <alignment vertical="center"/>
      <protection locked="0"/>
    </xf>
    <xf numFmtId="0" fontId="40" fillId="16" borderId="0" applyNumberFormat="0" applyBorder="0" applyAlignment="0" applyProtection="0">
      <alignment vertical="center"/>
    </xf>
    <xf numFmtId="176" fontId="9" fillId="0" borderId="2">
      <alignment vertical="center"/>
      <protection locked="0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7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6" fillId="2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121" fillId="0" borderId="27" applyNumberFormat="0" applyFill="0" applyAlignment="0" applyProtection="0">
      <alignment vertical="center"/>
    </xf>
    <xf numFmtId="0" fontId="39" fillId="6" borderId="0" applyNumberFormat="0" applyBorder="0" applyAlignment="0" applyProtection="0"/>
    <xf numFmtId="0" fontId="121" fillId="0" borderId="27" applyNumberFormat="0" applyFill="0" applyAlignment="0" applyProtection="0">
      <alignment vertical="center"/>
    </xf>
    <xf numFmtId="0" fontId="39" fillId="6" borderId="0" applyNumberFormat="0" applyBorder="0" applyAlignment="0" applyProtection="0"/>
    <xf numFmtId="0" fontId="121" fillId="0" borderId="27" applyNumberFormat="0" applyFill="0" applyAlignment="0" applyProtection="0">
      <alignment vertical="center"/>
    </xf>
    <xf numFmtId="0" fontId="39" fillId="6" borderId="0" applyNumberFormat="0" applyBorder="0" applyAlignment="0" applyProtection="0"/>
    <xf numFmtId="0" fontId="121" fillId="0" borderId="27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86" fillId="16" borderId="0" applyNumberFormat="0" applyBorder="0" applyAlignment="0" applyProtection="0">
      <alignment vertical="center"/>
    </xf>
    <xf numFmtId="0" fontId="86" fillId="16" borderId="0" applyNumberFormat="0" applyBorder="0" applyAlignment="0" applyProtection="0">
      <alignment vertical="center"/>
    </xf>
    <xf numFmtId="0" fontId="86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39" fillId="6" borderId="0" applyNumberFormat="0" applyBorder="0" applyAlignment="0" applyProtection="0"/>
    <xf numFmtId="0" fontId="40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6" borderId="0" applyNumberFormat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39" fillId="6" borderId="0" applyNumberFormat="0" applyBorder="0" applyAlignment="0" applyProtection="0"/>
    <xf numFmtId="0" fontId="57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0" fillId="6" borderId="0" applyNumberFormat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67" fillId="0" borderId="42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109" fillId="0" borderId="42" applyNumberFormat="0" applyFill="0" applyAlignment="0" applyProtection="0">
      <alignment vertical="center"/>
    </xf>
    <xf numFmtId="0" fontId="109" fillId="0" borderId="42" applyNumberFormat="0" applyFill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33" applyNumberFormat="0" applyFill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67" fillId="0" borderId="42" applyNumberFormat="0" applyFill="0" applyAlignment="0" applyProtection="0">
      <alignment vertical="center"/>
    </xf>
    <xf numFmtId="0" fontId="72" fillId="4" borderId="25" applyNumberFormat="0" applyAlignment="0" applyProtection="0">
      <alignment vertical="center"/>
    </xf>
    <xf numFmtId="0" fontId="72" fillId="4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72" fillId="4" borderId="25" applyNumberFormat="0" applyAlignment="0" applyProtection="0">
      <alignment vertical="center"/>
    </xf>
    <xf numFmtId="0" fontId="72" fillId="4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72" fillId="4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6" fillId="13" borderId="25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105" fillId="25" borderId="34" applyNumberFormat="0" applyAlignment="0" applyProtection="0">
      <alignment vertical="center"/>
    </xf>
    <xf numFmtId="0" fontId="105" fillId="25" borderId="34" applyNumberFormat="0" applyAlignment="0" applyProtection="0">
      <alignment vertical="center"/>
    </xf>
    <xf numFmtId="0" fontId="105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0" fontId="68" fillId="25" borderId="34" applyNumberFormat="0" applyAlignment="0" applyProtection="0">
      <alignment vertical="center"/>
    </xf>
    <xf numFmtId="176" fontId="9" fillId="0" borderId="2">
      <alignment vertical="center"/>
      <protection locked="0"/>
    </xf>
    <xf numFmtId="0" fontId="68" fillId="25" borderId="34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9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18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81" fontId="6" fillId="0" borderId="0" applyFont="0" applyFill="0" applyBorder="0" applyAlignment="0" applyProtection="0">
      <alignment vertical="center"/>
    </xf>
    <xf numFmtId="181" fontId="6" fillId="0" borderId="0" applyFont="0" applyFill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26" fillId="6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176" fontId="9" fillId="0" borderId="2">
      <alignment vertical="center"/>
      <protection locked="0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5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56" fillId="0" borderId="11" applyNumberFormat="0" applyFill="0" applyProtection="0">
      <alignment horizontal="left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6" fillId="4" borderId="31" applyNumberFormat="0" applyAlignment="0" applyProtection="0">
      <alignment vertical="center"/>
    </xf>
    <xf numFmtId="0" fontId="99" fillId="13" borderId="31" applyNumberFormat="0" applyAlignment="0" applyProtection="0">
      <alignment vertical="center"/>
    </xf>
    <xf numFmtId="0" fontId="99" fillId="13" borderId="31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6" fillId="4" borderId="31" applyNumberFormat="0" applyAlignment="0" applyProtection="0">
      <alignment vertical="center"/>
    </xf>
    <xf numFmtId="0" fontId="46" fillId="4" borderId="31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46" fillId="13" borderId="31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0" fontId="32" fillId="14" borderId="25" applyNumberFormat="0" applyAlignment="0" applyProtection="0">
      <alignment vertical="center"/>
    </xf>
    <xf numFmtId="1" fontId="56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10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23" borderId="28" applyNumberFormat="0" applyFont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0" fontId="6" fillId="23" borderId="28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8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195" fontId="6" fillId="0" borderId="5" xfId="0" applyNumberFormat="1" applyFont="1" applyFill="1" applyBorder="1" applyAlignment="1">
      <alignment horizontal="center" vertical="center"/>
    </xf>
    <xf numFmtId="205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198" fontId="7" fillId="0" borderId="8" xfId="3028" applyNumberFormat="1" applyFont="1" applyFill="1" applyBorder="1" applyAlignment="1" applyProtection="1">
      <alignment horizontal="center" vertical="center" wrapText="1"/>
    </xf>
    <xf numFmtId="205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198" fontId="9" fillId="0" borderId="8" xfId="3028" applyNumberFormat="1" applyFont="1" applyFill="1" applyBorder="1" applyAlignment="1" applyProtection="1">
      <alignment horizontal="center" vertical="center" wrapText="1"/>
    </xf>
    <xf numFmtId="205" fontId="9" fillId="0" borderId="9" xfId="3028" applyNumberFormat="1" applyFont="1" applyFill="1" applyBorder="1" applyAlignment="1" applyProtection="1">
      <alignment horizontal="center" vertical="center" wrapText="1"/>
    </xf>
    <xf numFmtId="180" fontId="8" fillId="0" borderId="8" xfId="0" applyNumberFormat="1" applyFont="1" applyBorder="1" applyAlignment="1">
      <alignment horizontal="center" vertical="center"/>
    </xf>
    <xf numFmtId="205" fontId="8" fillId="0" borderId="8" xfId="0" applyNumberFormat="1" applyFont="1" applyBorder="1" applyAlignment="1">
      <alignment horizontal="center" vertical="center"/>
    </xf>
    <xf numFmtId="198" fontId="7" fillId="0" borderId="8" xfId="0" applyNumberFormat="1" applyFont="1" applyFill="1" applyBorder="1" applyAlignment="1">
      <alignment horizontal="center" vertical="center" wrapText="1"/>
    </xf>
    <xf numFmtId="205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205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198" fontId="7" fillId="0" borderId="11" xfId="0" applyNumberFormat="1" applyFont="1" applyFill="1" applyBorder="1" applyAlignment="1">
      <alignment horizontal="center" vertical="center" wrapText="1"/>
    </xf>
    <xf numFmtId="205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198" fontId="9" fillId="0" borderId="8" xfId="3028" applyNumberFormat="1" applyFont="1" applyFill="1" applyBorder="1" applyAlignment="1" applyProtection="1">
      <alignment horizontal="right" vertical="center" wrapText="1"/>
    </xf>
    <xf numFmtId="205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198" fontId="9" fillId="0" borderId="8" xfId="220" applyNumberFormat="1" applyFont="1" applyFill="1" applyBorder="1" applyAlignment="1">
      <alignment horizontal="right" vertical="center" wrapText="1"/>
    </xf>
    <xf numFmtId="205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4" applyNumberFormat="1" applyFont="1" applyFill="1" applyBorder="1" applyAlignment="1">
      <alignment horizontal="center" vertical="center"/>
    </xf>
    <xf numFmtId="206" fontId="0" fillId="0" borderId="8" xfId="0" applyNumberFormat="1" applyFont="1" applyBorder="1" applyAlignment="1">
      <alignment horizontal="center" vertical="center"/>
    </xf>
    <xf numFmtId="205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98" fontId="9" fillId="0" borderId="11" xfId="3028" applyNumberFormat="1" applyFont="1" applyFill="1" applyBorder="1" applyAlignment="1" applyProtection="1">
      <alignment horizontal="right" vertical="center" wrapText="1"/>
    </xf>
    <xf numFmtId="205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198" fontId="9" fillId="0" borderId="8" xfId="0" applyNumberFormat="1" applyFont="1" applyFill="1" applyBorder="1" applyAlignment="1">
      <alignment horizontal="right" vertical="center" wrapText="1"/>
    </xf>
    <xf numFmtId="205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6" fontId="4" fillId="0" borderId="8" xfId="0" applyNumberFormat="1" applyFont="1" applyBorder="1" applyAlignment="1">
      <alignment horizontal="center" vertical="center"/>
    </xf>
    <xf numFmtId="205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80" fontId="6" fillId="0" borderId="9" xfId="0" applyNumberFormat="1" applyFont="1" applyFill="1" applyBorder="1" applyAlignment="1">
      <alignment horizontal="center" vertical="center"/>
    </xf>
    <xf numFmtId="205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205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205" fontId="0" fillId="0" borderId="9" xfId="0" applyNumberForma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205" fontId="0" fillId="0" borderId="18" xfId="0" applyNumberFormat="1" applyBorder="1" applyAlignment="1">
      <alignment vertical="center"/>
    </xf>
    <xf numFmtId="180" fontId="0" fillId="0" borderId="0" xfId="0" applyNumberFormat="1">
      <alignment vertical="center"/>
    </xf>
    <xf numFmtId="0" fontId="0" fillId="0" borderId="0" xfId="0" applyFill="1">
      <alignment vertical="center"/>
    </xf>
    <xf numFmtId="180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0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180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80" fontId="0" fillId="0" borderId="7" xfId="0" applyNumberFormat="1" applyBorder="1">
      <alignment vertical="center"/>
    </xf>
    <xf numFmtId="194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80" fontId="0" fillId="0" borderId="17" xfId="0" applyNumberFormat="1" applyBorder="1">
      <alignment vertical="center"/>
    </xf>
    <xf numFmtId="194" fontId="0" fillId="0" borderId="18" xfId="0" applyNumberFormat="1" applyFont="1" applyFill="1" applyBorder="1" applyAlignment="1" applyProtection="1">
      <alignment vertical="center"/>
    </xf>
    <xf numFmtId="205" fontId="0" fillId="0" borderId="0" xfId="0" applyNumberFormat="1" applyFill="1">
      <alignment vertical="center"/>
    </xf>
    <xf numFmtId="180" fontId="3" fillId="0" borderId="5" xfId="0" applyNumberFormat="1" applyFont="1" applyBorder="1" applyAlignment="1">
      <alignment horizontal="center" vertical="center"/>
    </xf>
    <xf numFmtId="205" fontId="3" fillId="0" borderId="0" xfId="0" applyNumberFormat="1" applyFont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180" fontId="3" fillId="0" borderId="0" xfId="0" applyNumberFormat="1" applyFont="1" applyAlignment="1">
      <alignment horizontal="center" vertical="center"/>
    </xf>
    <xf numFmtId="205" fontId="3" fillId="0" borderId="9" xfId="0" applyNumberFormat="1" applyFont="1" applyBorder="1" applyAlignment="1">
      <alignment horizontal="center" vertical="center"/>
    </xf>
    <xf numFmtId="205" fontId="13" fillId="0" borderId="9" xfId="0" applyNumberFormat="1" applyFont="1" applyBorder="1" applyAlignment="1">
      <alignment horizontal="center" vertical="center"/>
    </xf>
    <xf numFmtId="180" fontId="3" fillId="0" borderId="17" xfId="0" applyNumberFormat="1" applyFont="1" applyBorder="1" applyAlignment="1">
      <alignment horizontal="center" vertical="center"/>
    </xf>
    <xf numFmtId="205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198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98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205" fontId="0" fillId="0" borderId="6" xfId="0" applyNumberForma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205" fontId="2" fillId="0" borderId="9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80" fontId="0" fillId="0" borderId="8" xfId="0" applyNumberFormat="1" applyBorder="1" applyAlignment="1">
      <alignment horizontal="center" vertical="center"/>
    </xf>
    <xf numFmtId="205" fontId="2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80" fontId="0" fillId="0" borderId="11" xfId="0" applyNumberFormat="1" applyBorder="1" applyAlignment="1">
      <alignment horizontal="center" vertical="center"/>
    </xf>
    <xf numFmtId="205" fontId="2" fillId="0" borderId="12" xfId="0" applyNumberFormat="1" applyFont="1" applyFill="1" applyBorder="1" applyAlignment="1">
      <alignment horizontal="center" vertical="center"/>
    </xf>
    <xf numFmtId="205" fontId="0" fillId="0" borderId="0" xfId="0" applyNumberForma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15" fillId="0" borderId="0" xfId="0" applyFont="1">
      <alignment vertical="center"/>
    </xf>
    <xf numFmtId="180" fontId="0" fillId="0" borderId="17" xfId="0" applyNumberFormat="1" applyFont="1" applyBorder="1" applyAlignment="1">
      <alignment horizontal="center" vertical="center"/>
    </xf>
    <xf numFmtId="205" fontId="2" fillId="0" borderId="18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12" fillId="0" borderId="0" xfId="0" applyFont="1" applyBorder="1">
      <alignment vertical="center"/>
    </xf>
    <xf numFmtId="0" fontId="16" fillId="0" borderId="7" xfId="0" applyFont="1" applyBorder="1">
      <alignment vertical="center"/>
    </xf>
    <xf numFmtId="205" fontId="17" fillId="0" borderId="4" xfId="0" applyNumberFormat="1" applyFont="1" applyBorder="1" applyAlignment="1">
      <alignment horizontal="right" vertical="center"/>
    </xf>
    <xf numFmtId="205" fontId="17" fillId="0" borderId="6" xfId="0" applyNumberFormat="1" applyFont="1" applyBorder="1" applyAlignment="1">
      <alignment horizontal="right" vertical="center"/>
    </xf>
    <xf numFmtId="0" fontId="11" fillId="0" borderId="7" xfId="0" applyFont="1" applyBorder="1">
      <alignment vertical="center"/>
    </xf>
    <xf numFmtId="205" fontId="9" fillId="0" borderId="7" xfId="0" applyNumberFormat="1" applyFont="1" applyBorder="1" applyAlignment="1">
      <alignment horizontal="right" vertical="center"/>
    </xf>
    <xf numFmtId="205" fontId="9" fillId="0" borderId="9" xfId="0" applyNumberFormat="1" applyFont="1" applyBorder="1" applyAlignment="1">
      <alignment horizontal="right" vertical="center"/>
    </xf>
    <xf numFmtId="0" fontId="16" fillId="0" borderId="17" xfId="0" applyFont="1" applyBorder="1">
      <alignment vertical="center"/>
    </xf>
    <xf numFmtId="205" fontId="17" fillId="0" borderId="17" xfId="0" applyNumberFormat="1" applyFont="1" applyBorder="1" applyAlignment="1">
      <alignment horizontal="right" vertical="center"/>
    </xf>
    <xf numFmtId="205" fontId="17" fillId="0" borderId="18" xfId="0" applyNumberFormat="1" applyFont="1" applyBorder="1" applyAlignment="1">
      <alignment horizontal="right" vertical="center"/>
    </xf>
    <xf numFmtId="180" fontId="0" fillId="0" borderId="0" xfId="0" applyNumberFormat="1" applyFill="1">
      <alignment vertical="center"/>
    </xf>
    <xf numFmtId="0" fontId="18" fillId="0" borderId="0" xfId="0" applyFont="1" applyFill="1" applyAlignment="1">
      <alignment horizontal="center" vertical="center"/>
    </xf>
    <xf numFmtId="18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80" fontId="1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1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9" fillId="0" borderId="7" xfId="0" applyFont="1" applyFill="1" applyBorder="1">
      <alignment vertical="center"/>
    </xf>
    <xf numFmtId="180" fontId="0" fillId="0" borderId="5" xfId="3654" applyNumberFormat="1" applyFont="1" applyFill="1" applyBorder="1" applyAlignment="1" applyProtection="1">
      <alignment horizontal="center" vertical="center"/>
    </xf>
    <xf numFmtId="180" fontId="0" fillId="0" borderId="8" xfId="0" applyNumberFormat="1" applyFill="1" applyBorder="1" applyAlignment="1">
      <alignment horizontal="center" vertical="center"/>
    </xf>
    <xf numFmtId="202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80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7" xfId="0" applyFont="1" applyFill="1" applyBorder="1" applyAlignment="1">
      <alignment horizontal="center" vertical="center"/>
    </xf>
    <xf numFmtId="180" fontId="0" fillId="0" borderId="8" xfId="0" applyNumberFormat="1" applyFont="1" applyFill="1" applyBorder="1" applyAlignment="1" applyProtection="1">
      <alignment horizontal="center" vertical="center"/>
      <protection locked="0"/>
    </xf>
    <xf numFmtId="180" fontId="6" fillId="0" borderId="8" xfId="2240" applyNumberFormat="1" applyFill="1" applyBorder="1" applyAlignment="1">
      <alignment horizontal="center" vertical="center"/>
    </xf>
    <xf numFmtId="180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180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205" fontId="2" fillId="0" borderId="18" xfId="0" applyNumberFormat="1" applyFont="1" applyFill="1" applyBorder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80" fontId="16" fillId="0" borderId="15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180" fontId="20" fillId="3" borderId="5" xfId="0" applyNumberFormat="1" applyFont="1" applyFill="1" applyBorder="1" applyAlignment="1">
      <alignment horizontal="center" vertical="center"/>
    </xf>
    <xf numFmtId="205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180" fontId="20" fillId="3" borderId="9" xfId="0" applyNumberFormat="1" applyFont="1" applyFill="1" applyBorder="1" applyAlignment="1">
      <alignment horizontal="center" vertical="center"/>
    </xf>
    <xf numFmtId="205" fontId="9" fillId="0" borderId="9" xfId="3143" applyNumberFormat="1" applyFont="1" applyBorder="1" applyAlignment="1" applyProtection="1">
      <alignment horizontal="center" vertical="center" wrapText="1"/>
    </xf>
    <xf numFmtId="0" fontId="21" fillId="3" borderId="0" xfId="0" applyFont="1" applyFill="1" applyBorder="1" applyAlignment="1">
      <alignment horizontal="right" vertical="center"/>
    </xf>
    <xf numFmtId="180" fontId="22" fillId="3" borderId="8" xfId="0" applyNumberFormat="1" applyFont="1" applyFill="1" applyBorder="1" applyAlignment="1">
      <alignment horizontal="center" vertical="center"/>
    </xf>
    <xf numFmtId="205" fontId="0" fillId="0" borderId="9" xfId="0" applyNumberFormat="1" applyBorder="1" applyAlignment="1">
      <alignment horizontal="center" vertical="center"/>
    </xf>
    <xf numFmtId="0" fontId="16" fillId="0" borderId="8" xfId="0" applyFont="1" applyBorder="1">
      <alignment vertical="center"/>
    </xf>
    <xf numFmtId="0" fontId="16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180" fontId="22" fillId="3" borderId="11" xfId="0" applyNumberFormat="1" applyFont="1" applyFill="1" applyBorder="1" applyAlignment="1">
      <alignment horizontal="center" vertical="center"/>
    </xf>
    <xf numFmtId="205" fontId="9" fillId="0" borderId="12" xfId="3143" applyNumberFormat="1" applyFont="1" applyBorder="1" applyAlignment="1" applyProtection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4" xfId="0" applyFont="1" applyBorder="1">
      <alignment vertical="center"/>
    </xf>
    <xf numFmtId="180" fontId="3" fillId="0" borderId="8" xfId="2870" applyNumberFormat="1" applyFont="1" applyFill="1" applyBorder="1" applyAlignment="1">
      <alignment vertical="center"/>
    </xf>
    <xf numFmtId="205" fontId="3" fillId="0" borderId="9" xfId="2870" applyNumberFormat="1" applyFont="1" applyFill="1" applyBorder="1" applyAlignment="1">
      <alignment horizontal="center" vertical="center"/>
    </xf>
    <xf numFmtId="205" fontId="3" fillId="0" borderId="9" xfId="2870" applyNumberFormat="1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180" fontId="3" fillId="0" borderId="19" xfId="2870" applyNumberFormat="1" applyFont="1" applyFill="1" applyBorder="1" applyAlignment="1">
      <alignment vertical="center"/>
    </xf>
    <xf numFmtId="205" fontId="3" fillId="0" borderId="18" xfId="287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05" fontId="0" fillId="0" borderId="5" xfId="0" applyNumberFormat="1" applyBorder="1" applyAlignment="1">
      <alignment horizontal="right" vertical="center"/>
    </xf>
    <xf numFmtId="205" fontId="0" fillId="0" borderId="6" xfId="0" applyNumberForma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207" fontId="2" fillId="0" borderId="8" xfId="0" applyNumberFormat="1" applyFont="1" applyFill="1" applyBorder="1" applyAlignment="1">
      <alignment horizontal="right" vertical="center"/>
    </xf>
    <xf numFmtId="205" fontId="0" fillId="0" borderId="8" xfId="0" applyNumberFormat="1" applyBorder="1" applyAlignment="1">
      <alignment horizontal="right" vertical="center"/>
    </xf>
    <xf numFmtId="205" fontId="0" fillId="0" borderId="9" xfId="0" applyNumberFormat="1" applyBorder="1" applyAlignment="1">
      <alignment horizontal="right" vertical="center"/>
    </xf>
    <xf numFmtId="205" fontId="2" fillId="0" borderId="9" xfId="0" applyNumberFormat="1" applyFont="1" applyFill="1" applyBorder="1" applyAlignment="1">
      <alignment horizontal="right" vertical="center"/>
    </xf>
    <xf numFmtId="207" fontId="0" fillId="0" borderId="8" xfId="0" applyNumberFormat="1" applyFill="1" applyBorder="1" applyAlignment="1">
      <alignment horizontal="right" vertical="center"/>
    </xf>
    <xf numFmtId="207" fontId="6" fillId="0" borderId="8" xfId="0" applyNumberFormat="1" applyFont="1" applyFill="1" applyBorder="1" applyAlignment="1">
      <alignment horizontal="right" vertical="center"/>
    </xf>
    <xf numFmtId="205" fontId="0" fillId="0" borderId="9" xfId="0" applyNumberFormat="1" applyFill="1" applyBorder="1" applyAlignment="1">
      <alignment horizontal="right" vertical="center"/>
    </xf>
    <xf numFmtId="205" fontId="0" fillId="0" borderId="8" xfId="0" applyNumberFormat="1" applyFill="1" applyBorder="1" applyAlignment="1">
      <alignment horizontal="right" vertical="center"/>
    </xf>
    <xf numFmtId="0" fontId="11" fillId="2" borderId="7" xfId="0" applyFont="1" applyFill="1" applyBorder="1">
      <alignment vertical="center"/>
    </xf>
    <xf numFmtId="0" fontId="10" fillId="0" borderId="0" xfId="0" applyFont="1">
      <alignment vertical="center"/>
    </xf>
    <xf numFmtId="180" fontId="0" fillId="0" borderId="8" xfId="0" applyNumberFormat="1" applyFill="1" applyBorder="1" applyAlignment="1">
      <alignment horizontal="right" vertical="center"/>
    </xf>
    <xf numFmtId="0" fontId="11" fillId="2" borderId="17" xfId="0" applyFont="1" applyFill="1" applyBorder="1">
      <alignment vertical="center"/>
    </xf>
    <xf numFmtId="0" fontId="10" fillId="0" borderId="21" xfId="0" applyFont="1" applyBorder="1">
      <alignment vertical="center"/>
    </xf>
    <xf numFmtId="180" fontId="0" fillId="0" borderId="19" xfId="0" applyNumberFormat="1" applyFill="1" applyBorder="1" applyAlignment="1">
      <alignment horizontal="right" vertical="center"/>
    </xf>
    <xf numFmtId="205" fontId="0" fillId="0" borderId="18" xfId="0" applyNumberForma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Border="1">
      <alignment vertical="center"/>
    </xf>
    <xf numFmtId="205" fontId="1" fillId="0" borderId="14" xfId="0" applyNumberFormat="1" applyFont="1" applyBorder="1" applyAlignment="1">
      <alignment horizontal="center" vertical="center"/>
    </xf>
    <xf numFmtId="180" fontId="6" fillId="0" borderId="8" xfId="0" applyNumberFormat="1" applyFont="1" applyFill="1" applyBorder="1" applyAlignment="1">
      <alignment horizontal="center" vertical="center"/>
    </xf>
    <xf numFmtId="0" fontId="11" fillId="0" borderId="19" xfId="0" applyFont="1" applyBorder="1">
      <alignment vertical="center"/>
    </xf>
    <xf numFmtId="180" fontId="0" fillId="0" borderId="19" xfId="0" applyNumberFormat="1" applyBorder="1" applyAlignment="1">
      <alignment horizontal="center" vertical="center"/>
    </xf>
    <xf numFmtId="205" fontId="2" fillId="4" borderId="18" xfId="0" applyNumberFormat="1" applyFont="1" applyFill="1" applyBorder="1" applyAlignment="1">
      <alignment horizontal="center" vertical="center"/>
    </xf>
    <xf numFmtId="205" fontId="0" fillId="0" borderId="0" xfId="0" applyNumberFormat="1">
      <alignment vertical="center"/>
    </xf>
    <xf numFmtId="205" fontId="1" fillId="0" borderId="0" xfId="0" applyNumberFormat="1" applyFont="1" applyAlignment="1">
      <alignment horizontal="center" vertical="center"/>
    </xf>
    <xf numFmtId="205" fontId="11" fillId="0" borderId="0" xfId="0" applyNumberFormat="1" applyFont="1" applyBorder="1">
      <alignment vertical="center"/>
    </xf>
    <xf numFmtId="180" fontId="0" fillId="0" borderId="8" xfId="0" applyNumberFormat="1" applyBorder="1" applyAlignment="1">
      <alignment horizontal="right" vertical="center"/>
    </xf>
    <xf numFmtId="180" fontId="20" fillId="0" borderId="8" xfId="0" applyNumberFormat="1" applyFont="1" applyFill="1" applyBorder="1" applyAlignment="1">
      <alignment horizontal="right" vertical="center"/>
    </xf>
    <xf numFmtId="205" fontId="20" fillId="0" borderId="9" xfId="0" applyNumberFormat="1" applyFont="1" applyFill="1" applyBorder="1" applyAlignment="1">
      <alignment horizontal="right" vertical="center"/>
    </xf>
    <xf numFmtId="205" fontId="20" fillId="0" borderId="9" xfId="0" applyNumberFormat="1" applyFont="1" applyFill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20" fillId="0" borderId="19" xfId="0" applyNumberFormat="1" applyFont="1" applyFill="1" applyBorder="1" applyAlignment="1">
      <alignment horizontal="right" vertical="center"/>
    </xf>
    <xf numFmtId="205" fontId="20" fillId="0" borderId="18" xfId="0" applyNumberFormat="1" applyFont="1" applyFill="1" applyBorder="1" applyAlignment="1">
      <alignment horizontal="right" vertical="center"/>
    </xf>
    <xf numFmtId="0" fontId="23" fillId="0" borderId="0" xfId="0" applyFont="1" applyBorder="1">
      <alignment vertical="center"/>
    </xf>
    <xf numFmtId="180" fontId="0" fillId="0" borderId="5" xfId="0" applyNumberFormat="1" applyBorder="1" applyAlignment="1">
      <alignment horizontal="right" vertical="center"/>
    </xf>
    <xf numFmtId="205" fontId="0" fillId="0" borderId="18" xfId="0" applyNumberFormat="1" applyBorder="1" applyAlignment="1">
      <alignment horizontal="center" vertical="center"/>
    </xf>
    <xf numFmtId="205" fontId="6" fillId="0" borderId="0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/>
    </xf>
    <xf numFmtId="195" fontId="3" fillId="4" borderId="5" xfId="0" applyNumberFormat="1" applyFont="1" applyFill="1" applyBorder="1">
      <alignment vertical="center"/>
    </xf>
    <xf numFmtId="207" fontId="0" fillId="0" borderId="0" xfId="0" applyNumberFormat="1">
      <alignment vertical="center"/>
    </xf>
    <xf numFmtId="195" fontId="0" fillId="0" borderId="8" xfId="0" applyNumberFormat="1" applyBorder="1">
      <alignment vertical="center"/>
    </xf>
    <xf numFmtId="195" fontId="0" fillId="0" borderId="19" xfId="0" applyNumberFormat="1" applyBorder="1">
      <alignment vertical="center"/>
    </xf>
    <xf numFmtId="207" fontId="0" fillId="0" borderId="18" xfId="0" applyNumberFormat="1" applyBorder="1">
      <alignment vertical="center"/>
    </xf>
    <xf numFmtId="207" fontId="2" fillId="0" borderId="0" xfId="0" applyNumberFormat="1" applyFont="1" applyBorder="1">
      <alignment vertical="center"/>
    </xf>
    <xf numFmtId="207" fontId="0" fillId="0" borderId="0" xfId="0" applyNumberFormat="1" applyBorder="1">
      <alignment vertical="center"/>
    </xf>
    <xf numFmtId="180" fontId="3" fillId="0" borderId="8" xfId="0" applyNumberFormat="1" applyFont="1" applyBorder="1">
      <alignment vertical="center"/>
    </xf>
    <xf numFmtId="205" fontId="3" fillId="0" borderId="9" xfId="0" applyNumberFormat="1" applyFont="1" applyBorder="1">
      <alignment vertical="center"/>
    </xf>
    <xf numFmtId="0" fontId="11" fillId="0" borderId="10" xfId="0" applyFont="1" applyBorder="1">
      <alignment vertical="center"/>
    </xf>
    <xf numFmtId="180" fontId="3" fillId="0" borderId="11" xfId="0" applyNumberFormat="1" applyFont="1" applyBorder="1">
      <alignment vertical="center"/>
    </xf>
    <xf numFmtId="205" fontId="3" fillId="0" borderId="12" xfId="0" applyNumberFormat="1" applyFont="1" applyBorder="1">
      <alignment vertical="center"/>
    </xf>
    <xf numFmtId="0" fontId="0" fillId="0" borderId="20" xfId="0" applyBorder="1">
      <alignment vertical="center"/>
    </xf>
    <xf numFmtId="205" fontId="3" fillId="0" borderId="12" xfId="0" applyNumberFormat="1" applyFont="1" applyBorder="1" applyAlignment="1">
      <alignment horizontal="center" vertical="center"/>
    </xf>
    <xf numFmtId="205" fontId="3" fillId="0" borderId="22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95" fontId="13" fillId="0" borderId="8" xfId="3143" applyNumberFormat="1" applyFont="1" applyBorder="1" applyAlignment="1" applyProtection="1">
      <alignment horizontal="center" vertical="center" wrapText="1"/>
    </xf>
    <xf numFmtId="205" fontId="24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205" fontId="10" fillId="0" borderId="9" xfId="0" applyNumberFormat="1" applyFont="1" applyBorder="1" applyAlignment="1">
      <alignment horizontal="center" vertical="center"/>
    </xf>
    <xf numFmtId="180" fontId="13" fillId="0" borderId="8" xfId="3143" applyNumberFormat="1" applyFont="1" applyBorder="1" applyAlignment="1" applyProtection="1">
      <alignment horizontal="center" vertical="center" wrapText="1"/>
    </xf>
    <xf numFmtId="180" fontId="3" fillId="0" borderId="8" xfId="2870" applyNumberFormat="1" applyFont="1" applyFill="1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202" fontId="3" fillId="0" borderId="9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205" fontId="3" fillId="0" borderId="9" xfId="0" applyNumberFormat="1" applyFont="1" applyFill="1" applyBorder="1" applyAlignment="1">
      <alignment horizontal="center" vertical="center"/>
    </xf>
    <xf numFmtId="205" fontId="10" fillId="0" borderId="9" xfId="0" applyNumberFormat="1" applyFont="1" applyFill="1" applyBorder="1" applyAlignment="1">
      <alignment horizontal="center" vertical="center"/>
    </xf>
    <xf numFmtId="180" fontId="13" fillId="0" borderId="8" xfId="0" applyNumberFormat="1" applyFont="1" applyFill="1" applyBorder="1" applyAlignment="1">
      <alignment horizontal="center" vertical="center" wrapText="1"/>
    </xf>
    <xf numFmtId="205" fontId="24" fillId="0" borderId="9" xfId="2968" applyNumberFormat="1" applyFont="1" applyFill="1" applyBorder="1" applyAlignment="1">
      <alignment horizontal="center" vertical="center" wrapText="1"/>
    </xf>
    <xf numFmtId="180" fontId="13" fillId="0" borderId="8" xfId="2240" applyNumberFormat="1" applyFont="1" applyBorder="1" applyAlignment="1">
      <alignment horizontal="center" vertical="center"/>
    </xf>
    <xf numFmtId="205" fontId="13" fillId="0" borderId="7" xfId="0" applyNumberFormat="1" applyFont="1" applyBorder="1" applyAlignment="1">
      <alignment horizontal="center"/>
    </xf>
    <xf numFmtId="205" fontId="13" fillId="0" borderId="9" xfId="0" applyNumberFormat="1" applyFont="1" applyBorder="1" applyAlignment="1">
      <alignment horizontal="center"/>
    </xf>
    <xf numFmtId="0" fontId="10" fillId="0" borderId="19" xfId="0" applyFont="1" applyBorder="1">
      <alignment vertical="center"/>
    </xf>
    <xf numFmtId="195" fontId="13" fillId="2" borderId="19" xfId="0" applyNumberFormat="1" applyFont="1" applyFill="1" applyBorder="1" applyAlignment="1">
      <alignment horizontal="center" vertical="center"/>
    </xf>
    <xf numFmtId="205" fontId="24" fillId="2" borderId="18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7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强调文字颜色 1 7 2" xfId="504"/>
    <cellStyle name="好_奖励补助测算7.25" xfId="505"/>
    <cellStyle name="60% - 强调文字颜色 5 10" xfId="506"/>
    <cellStyle name="20% - 强调文字颜色 1 2 3" xfId="507"/>
    <cellStyle name="好_~4190974 7" xfId="508"/>
    <cellStyle name="差_财政供养人员 5" xfId="509"/>
    <cellStyle name="差_义务教育阶段教职工人数（教育厅提供最终） 6" xfId="510"/>
    <cellStyle name="差_奖励补助测算5.24冯铸 3" xfId="511"/>
    <cellStyle name="Bad 4" xfId="512"/>
    <cellStyle name="好_2007年检察院案件数 7" xfId="513"/>
    <cellStyle name="常规 11 5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差_~4190974 7" xfId="2046"/>
    <cellStyle name="常规 2 2 2 2" xfId="2047"/>
    <cellStyle name="Millares_96 Risk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常规_2020101082346734" xfId="3432"/>
    <cellStyle name="好_地方配套按人均增幅控制8.30一般预算平均增幅、人均可用财力平均增幅两次控制、社会治安系数调整、案件数调整xl 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好_汇总-县级财政报表附表 8" xfId="3447"/>
    <cellStyle name="警告文本 4" xfId="3448"/>
    <cellStyle name="好_汇总-县级财政报表附表 9" xfId="3449"/>
    <cellStyle name="警告文本 5" xfId="3450"/>
    <cellStyle name="好_基础数据分析" xfId="3451"/>
    <cellStyle name="警告文本 4 3" xfId="3452"/>
    <cellStyle name="好_基础数据分析 2" xfId="3453"/>
    <cellStyle name="好_基础数据分析 3" xfId="3454"/>
    <cellStyle name="后继超链接" xfId="3455"/>
    <cellStyle name="好_基础数据分析 4" xfId="3456"/>
    <cellStyle name="好_基础数据分析 5" xfId="3457"/>
    <cellStyle name="好_基础数据分析 6" xfId="3458"/>
    <cellStyle name="好_基础数据分析 7" xfId="3459"/>
    <cellStyle name="好_云南省2008年中小学教职工情况（教育厅提供20090101加工整理）" xfId="3460"/>
    <cellStyle name="好_基础数据分析 8" xfId="3461"/>
    <cellStyle name="好_基础数据分析 9" xfId="3462"/>
    <cellStyle name="好_奖励补助测算5.23新 2" xfId="3463"/>
    <cellStyle name="好_奖励补助测算5.23新 3" xfId="3464"/>
    <cellStyle name="好_奖励补助测算5.23新 4" xfId="3465"/>
    <cellStyle name="好_奖励补助测算5.23新 5" xfId="3466"/>
    <cellStyle name="好_奖励补助测算5.23新 6" xfId="3467"/>
    <cellStyle name="好_奖励补助测算5.24冯铸" xfId="3468"/>
    <cellStyle name="好_奖励补助测算5.24冯铸 9" xfId="3469"/>
    <cellStyle name="好_奖励补助测算7.23 2" xfId="3470"/>
    <cellStyle name="好_奖励补助测算7.23 3" xfId="3471"/>
    <cellStyle name="好_奖励补助测算7.23 4" xfId="3472"/>
    <cellStyle name="好_奖励补助测算7.23 5" xfId="3473"/>
    <cellStyle name="好_奖励补助测算7.23 6" xfId="3474"/>
    <cellStyle name="好_奖励补助测算7.23 7" xfId="3475"/>
    <cellStyle name="好_奖励补助测算7.23 8" xfId="3476"/>
    <cellStyle name="好_奖励补助测算7.25 (version 1) (version 1)" xfId="3477"/>
    <cellStyle name="好_奖励补助测算7.25 (version 1) (version 1) 2" xfId="3478"/>
    <cellStyle name="好_奖励补助测算7.25 (version 1) (version 1) 3" xfId="3479"/>
    <cellStyle name="好_奖励补助测算7.25 (version 1) (version 1) 4" xfId="3480"/>
    <cellStyle name="好_奖励补助测算7.25 (version 1) (version 1) 5" xfId="3481"/>
    <cellStyle name="好_奖励补助测算7.25 (version 1) (version 1) 6" xfId="3482"/>
    <cellStyle name="好_奖励补助测算7.25 (version 1) (version 1) 7" xfId="3483"/>
    <cellStyle name="好_奖励补助测算7.25 (version 1) (version 1) 9" xfId="3484"/>
    <cellStyle name="好_奖励补助测算7.25 2" xfId="3485"/>
    <cellStyle name="好_奖励补助测算7.25 3" xfId="3486"/>
    <cellStyle name="好_奖励补助测算7.25 4" xfId="3487"/>
    <cellStyle name="好_奖励补助测算7.25 5" xfId="3488"/>
    <cellStyle name="好_奖励补助测算7.25 6" xfId="3489"/>
    <cellStyle name="好_奖励补助测算7.25 7" xfId="3490"/>
    <cellStyle name="好_奖励补助测算7.25 8" xfId="3491"/>
    <cellStyle name="好_教育厅提供义务教育及高中教师人数（2009年1月6日） 2" xfId="3492"/>
    <cellStyle name="好_教育厅提供义务教育及高中教师人数（2009年1月6日） 3" xfId="3493"/>
    <cellStyle name="好_教育厅提供义务教育及高中教师人数（2009年1月6日） 4" xfId="3494"/>
    <cellStyle name="好_教育厅提供义务教育及高中教师人数（2009年1月6日） 5" xfId="3495"/>
    <cellStyle name="好_教育厅提供义务教育及高中教师人数（2009年1月6日） 6" xfId="3496"/>
    <cellStyle name="解释性文本 10" xfId="3497"/>
    <cellStyle name="好_教育厅提供义务教育及高中教师人数（2009年1月6日） 8" xfId="3498"/>
    <cellStyle name="好_教育厅提供义务教育及高中教师人数（2009年1月6日） 9" xfId="3499"/>
    <cellStyle name="好_丽江汇总" xfId="3500"/>
    <cellStyle name="好_卫生部门" xfId="3501"/>
    <cellStyle name="警告文本 5 2" xfId="3502"/>
    <cellStyle name="好_文体广播部门" xfId="3503"/>
    <cellStyle name="好_下半年禁吸戒毒经费1000万元 2" xfId="3504"/>
    <cellStyle name="好_下半年禁吸戒毒经费1000万元 3" xfId="3505"/>
    <cellStyle name="好_下半年禁吸戒毒经费1000万元 4" xfId="3506"/>
    <cellStyle name="好_下半年禁吸戒毒经费1000万元 5" xfId="3507"/>
    <cellStyle name="好_下半年禁吸戒毒经费1000万元 6" xfId="3508"/>
    <cellStyle name="好_下半年禁吸戒毒经费1000万元 7" xfId="3509"/>
    <cellStyle name="好_下半年禁吸戒毒经费1000万元 8" xfId="3510"/>
    <cellStyle name="好_下半年禁吸戒毒经费1000万元 9" xfId="3511"/>
    <cellStyle name="好_县级公安机关公用经费标准奖励测算方案（定稿） 6" xfId="3512"/>
    <cellStyle name="好_县级公安机关公用经费标准奖励测算方案（定稿） 7" xfId="3513"/>
    <cellStyle name="好_县级公安机关公用经费标准奖励测算方案（定稿） 8" xfId="3514"/>
    <cellStyle name="好_县级公安机关公用经费标准奖励测算方案（定稿） 9" xfId="3515"/>
    <cellStyle name="好_县级基础数据" xfId="3516"/>
    <cellStyle name="千位分隔 3 9" xfId="3517"/>
    <cellStyle name="好_业务工作量指标" xfId="3518"/>
    <cellStyle name="计算 5" xfId="3519"/>
    <cellStyle name="好_业务工作量指标 2" xfId="3520"/>
    <cellStyle name="计算 5 2" xfId="3521"/>
    <cellStyle name="好_业务工作量指标 3" xfId="3522"/>
    <cellStyle name="好_业务工作量指标 4" xfId="3523"/>
    <cellStyle name="好_业务工作量指标 5" xfId="3524"/>
    <cellStyle name="好_业务工作量指标 6" xfId="3525"/>
    <cellStyle name="好_业务工作量指标 7" xfId="3526"/>
    <cellStyle name="好_业务工作量指标 8" xfId="3527"/>
    <cellStyle name="好_业务工作量指标 9" xfId="3528"/>
    <cellStyle name="好_义务教育阶段教职工人数（教育厅提供最终）" xfId="3529"/>
    <cellStyle name="好_义务教育阶段教职工人数（教育厅提供最终） 3" xfId="3530"/>
    <cellStyle name="好_义务教育阶段教职工人数（教育厅提供最终） 4" xfId="3531"/>
    <cellStyle name="好_义务教育阶段教职工人数（教育厅提供最终） 5" xfId="3532"/>
    <cellStyle name="好_义务教育阶段教职工人数（教育厅提供最终） 6" xfId="3533"/>
    <cellStyle name="好_义务教育阶段教职工人数（教育厅提供最终） 7" xfId="3534"/>
    <cellStyle name="好_义务教育阶段教职工人数（教育厅提供最终） 8" xfId="3535"/>
    <cellStyle name="好_义务教育阶段教职工人数（教育厅提供最终） 9" xfId="3536"/>
    <cellStyle name="好_云南农村义务教育统计表" xfId="3537"/>
    <cellStyle name="好_云南农村义务教育统计表 2" xfId="3538"/>
    <cellStyle name="好_云南农村义务教育统计表 3" xfId="3539"/>
    <cellStyle name="好_云南农村义务教育统计表 4" xfId="3540"/>
    <cellStyle name="好_云南农村义务教育统计表 5" xfId="3541"/>
    <cellStyle name="好_云南农村义务教育统计表 6" xfId="3542"/>
    <cellStyle name="好_云南农村义务教育统计表 7" xfId="3543"/>
    <cellStyle name="好_云南农村义务教育统计表 8" xfId="3544"/>
    <cellStyle name="好_云南省2008年中小学教职工情况（教育厅提供20090101加工整理） 2" xfId="3545"/>
    <cellStyle name="好_云南省2008年中小学教职工情况（教育厅提供20090101加工整理） 3" xfId="3546"/>
    <cellStyle name="好_云南省2008年中小学教职工情况（教育厅提供20090101加工整理） 4" xfId="3547"/>
    <cellStyle name="好_云南省2008年中小学教职工情况（教育厅提供20090101加工整理） 5" xfId="3548"/>
    <cellStyle name="好_云南省2008年转移支付测算——州市本级考核部分及政策性测算" xfId="3549"/>
    <cellStyle name="好_云南省2008年转移支付测算——州市本级考核部分及政策性测算 2" xfId="3550"/>
    <cellStyle name="好_云南省2008年转移支付测算——州市本级考核部分及政策性测算 3" xfId="3551"/>
    <cellStyle name="好_云南省2008年转移支付测算——州市本级考核部分及政策性测算 4" xfId="3552"/>
    <cellStyle name="好_云南省2008年转移支付测算——州市本级考核部分及政策性测算 5" xfId="3553"/>
    <cellStyle name="好_云南省2008年转移支付测算——州市本级考核部分及政策性测算 6" xfId="3554"/>
    <cellStyle name="好_指标四" xfId="3555"/>
    <cellStyle name="好_指标四 2" xfId="3556"/>
    <cellStyle name="后继超链接 8" xfId="3557"/>
    <cellStyle name="后继超链接 9" xfId="3558"/>
    <cellStyle name="汇总 10" xfId="3559"/>
    <cellStyle name="千位分隔 2 2 9" xfId="3560"/>
    <cellStyle name="汇总 2 5" xfId="3561"/>
    <cellStyle name="汇总 2 6" xfId="3562"/>
    <cellStyle name="汇总 3 5" xfId="3563"/>
    <cellStyle name="汇总 3 6" xfId="3564"/>
    <cellStyle name="汇总 3 7" xfId="3565"/>
    <cellStyle name="汇总 3 8" xfId="3566"/>
    <cellStyle name="适中 2" xfId="3567"/>
    <cellStyle name="汇总 3 9" xfId="3568"/>
    <cellStyle name="适中 3" xfId="3569"/>
    <cellStyle name="汇总 4 2" xfId="3570"/>
    <cellStyle name="汇总 4 3" xfId="3571"/>
    <cellStyle name="汇总 4 4" xfId="3572"/>
    <cellStyle name="汇总 5 2" xfId="3573"/>
    <cellStyle name="汇总 7 2" xfId="3574"/>
    <cellStyle name="计算 2" xfId="3575"/>
    <cellStyle name="计算 2 2" xfId="3576"/>
    <cellStyle name="计算 3" xfId="3577"/>
    <cellStyle name="计算 3 2" xfId="3578"/>
    <cellStyle name="计算 3 3" xfId="3579"/>
    <cellStyle name="计算 3 4" xfId="3580"/>
    <cellStyle name="计算 3 5" xfId="3581"/>
    <cellStyle name="计算 3 6" xfId="3582"/>
    <cellStyle name="计算 3 7" xfId="3583"/>
    <cellStyle name="计算 3 8" xfId="3584"/>
    <cellStyle name="计算 3 9" xfId="3585"/>
    <cellStyle name="计算 4 2" xfId="3586"/>
    <cellStyle name="计算 4 4" xfId="3587"/>
    <cellStyle name="计算 6" xfId="3588"/>
    <cellStyle name="计算 8" xfId="3589"/>
    <cellStyle name="计算 8 2" xfId="3590"/>
    <cellStyle name="检查单元格 2" xfId="3591"/>
    <cellStyle name="检查单元格 2 2" xfId="3592"/>
    <cellStyle name="检查单元格 2 3" xfId="3593"/>
    <cellStyle name="检查单元格 2 4" xfId="3594"/>
    <cellStyle name="检查单元格 2 6" xfId="3595"/>
    <cellStyle name="检查单元格 3" xfId="3596"/>
    <cellStyle name="检查单元格 3 2" xfId="3597"/>
    <cellStyle name="检查单元格 3 3" xfId="3598"/>
    <cellStyle name="检查单元格 3 4" xfId="3599"/>
    <cellStyle name="检查单元格 3 5" xfId="3600"/>
    <cellStyle name="检查单元格 3 6" xfId="3601"/>
    <cellStyle name="检查单元格 3 7" xfId="3602"/>
    <cellStyle name="检查单元格 3 8" xfId="3603"/>
    <cellStyle name="检查单元格 3 9" xfId="3604"/>
    <cellStyle name="检查单元格 4" xfId="3605"/>
    <cellStyle name="小数 2" xfId="3606"/>
    <cellStyle name="检查单元格 4 2" xfId="3607"/>
    <cellStyle name="检查单元格 4 3" xfId="3608"/>
    <cellStyle name="检查单元格 4 4" xfId="3609"/>
    <cellStyle name="检查单元格 5 2" xfId="3610"/>
    <cellStyle name="检查单元格 6" xfId="3611"/>
    <cellStyle name="小数 4" xfId="3612"/>
    <cellStyle name="检查单元格 9 2" xfId="3613"/>
    <cellStyle name="解释性文本 2 6" xfId="3614"/>
    <cellStyle name="解释性文本 3 2" xfId="3615"/>
    <cellStyle name="解释性文本 3 3" xfId="3616"/>
    <cellStyle name="解释性文本 3 4" xfId="3617"/>
    <cellStyle name="解释性文本 3 5" xfId="3618"/>
    <cellStyle name="解释性文本 3 6" xfId="3619"/>
    <cellStyle name="解释性文本 3 7" xfId="3620"/>
    <cellStyle name="解释性文本 3 8" xfId="3621"/>
    <cellStyle name="解释性文本 3 9" xfId="3622"/>
    <cellStyle name="解释性文本 4 3" xfId="3623"/>
    <cellStyle name="解释性文本 4 4" xfId="3624"/>
    <cellStyle name="警告文本 10" xfId="3625"/>
    <cellStyle name="警告文本 4 2" xfId="3626"/>
    <cellStyle name="警告文本 4 4" xfId="3627"/>
    <cellStyle name="警告文本 6" xfId="3628"/>
    <cellStyle name="警告文本 6 2" xfId="3629"/>
    <cellStyle name="警告文本 7" xfId="3630"/>
    <cellStyle name="警告文本 7 2" xfId="3631"/>
    <cellStyle name="警告文本 8" xfId="3632"/>
    <cellStyle name="警告文本 8 2" xfId="3633"/>
    <cellStyle name="链接单元格 10" xfId="3634"/>
    <cellStyle name="链接单元格 2" xfId="3635"/>
    <cellStyle name="链接单元格 3 3" xfId="3636"/>
    <cellStyle name="链接单元格 3 4" xfId="3637"/>
    <cellStyle name="链接单元格 3 5" xfId="3638"/>
    <cellStyle name="链接单元格 3 6" xfId="3639"/>
    <cellStyle name="链接单元格 3 7" xfId="3640"/>
    <cellStyle name="链接单元格 3 8" xfId="3641"/>
    <cellStyle name="链接单元格 4 2" xfId="3642"/>
    <cellStyle name="链接单元格 4 3" xfId="3643"/>
    <cellStyle name="链接单元格 4 4" xfId="3644"/>
    <cellStyle name="链接单元格 5 2" xfId="3645"/>
    <cellStyle name="链接单元格 6 2" xfId="3646"/>
    <cellStyle name="链接单元格 8 2" xfId="3647"/>
    <cellStyle name="链接单元格 9 2" xfId="3648"/>
    <cellStyle name="霓付_ +Foil &amp; -FOIL &amp; PAPER" xfId="3649"/>
    <cellStyle name="烹拳 [0]_ +Foil &amp; -FOIL &amp; PAPER" xfId="3650"/>
    <cellStyle name="烹拳_ +Foil &amp; -FOIL &amp; PAPER" xfId="3651"/>
    <cellStyle name="千分位[0]_ 白土" xfId="3652"/>
    <cellStyle name="千分位_ 白土" xfId="3653"/>
    <cellStyle name="千位分隔 2" xfId="3654"/>
    <cellStyle name="千位分隔 2 2" xfId="3655"/>
    <cellStyle name="千位分隔 2 2 2" xfId="3656"/>
    <cellStyle name="千位分隔 2 2 3" xfId="3657"/>
    <cellStyle name="千位分隔 2 2 4" xfId="3658"/>
    <cellStyle name="千位分隔 2 2 5" xfId="3659"/>
    <cellStyle name="千位分隔 2 2 6" xfId="3660"/>
    <cellStyle name="千位分隔 2 2 7" xfId="3661"/>
    <cellStyle name="千位分隔 2 2 8" xfId="3662"/>
    <cellStyle name="强调文字颜色 4 10" xfId="3663"/>
    <cellStyle name="千位分隔 2 3" xfId="3664"/>
    <cellStyle name="千位分隔 3 7" xfId="3665"/>
    <cellStyle name="千位分隔 3 8" xfId="3666"/>
    <cellStyle name="强调文字颜色 1 2 5" xfId="3667"/>
    <cellStyle name="强调文字颜色 1 2 6" xfId="3668"/>
    <cellStyle name="强调文字颜色 1 3 2" xfId="3669"/>
    <cellStyle name="强调文字颜色 1 3 4" xfId="3670"/>
    <cellStyle name="强调文字颜色 1 3 5" xfId="3671"/>
    <cellStyle name="强调文字颜色 1 3 6" xfId="3672"/>
    <cellStyle name="强调文字颜色 1 3 7" xfId="3673"/>
    <cellStyle name="强调文字颜色 1 3 8" xfId="3674"/>
    <cellStyle name="强调文字颜色 1 3 9" xfId="3675"/>
    <cellStyle name="强调文字颜色 1 4 2" xfId="3676"/>
    <cellStyle name="强调文字颜色 1 4 3" xfId="3677"/>
    <cellStyle name="强调文字颜色 1 4 4" xfId="3678"/>
    <cellStyle name="强调文字颜色 1 5 2" xfId="3679"/>
    <cellStyle name="输出 4" xfId="3680"/>
    <cellStyle name="强调文字颜色 1 6 2" xfId="3681"/>
    <cellStyle name="强调文字颜色 1 7" xfId="3682"/>
    <cellStyle name="强调文字颜色 1 8" xfId="3683"/>
    <cellStyle name="强调文字颜色 1 9" xfId="3684"/>
    <cellStyle name="强调文字颜色 2 2" xfId="3685"/>
    <cellStyle name="强调文字颜色 2 3" xfId="3686"/>
    <cellStyle name="强调文字颜色 2 3 9" xfId="3687"/>
    <cellStyle name="强调文字颜色 2 4" xfId="3688"/>
    <cellStyle name="强调文字颜色 2 4 3" xfId="3689"/>
    <cellStyle name="强调文字颜色 2 4 4" xfId="3690"/>
    <cellStyle name="强调文字颜色 2 5" xfId="3691"/>
    <cellStyle name="强调文字颜色 2 5 2" xfId="3692"/>
    <cellStyle name="强调文字颜色 2 6" xfId="3693"/>
    <cellStyle name="强调文字颜色 2 7" xfId="3694"/>
    <cellStyle name="强调文字颜色 2 8" xfId="3695"/>
    <cellStyle name="强调文字颜色 2 9" xfId="3696"/>
    <cellStyle name="强调文字颜色 3 10" xfId="3697"/>
    <cellStyle name="强调文字颜色 3 2" xfId="3698"/>
    <cellStyle name="强调文字颜色 3 2 6" xfId="3699"/>
    <cellStyle name="强调文字颜色 3 3 2" xfId="3700"/>
    <cellStyle name="强调文字颜色 3 3 3" xfId="3701"/>
    <cellStyle name="强调文字颜色 3 3 4" xfId="3702"/>
    <cellStyle name="强调文字颜色 3 3 5" xfId="3703"/>
    <cellStyle name="强调文字颜色 3 3 6" xfId="3704"/>
    <cellStyle name="强调文字颜色 3 3 7" xfId="3705"/>
    <cellStyle name="强调文字颜色 3 3 8" xfId="3706"/>
    <cellStyle name="小数" xfId="3707"/>
    <cellStyle name="强调文字颜色 3 3 9" xfId="3708"/>
    <cellStyle name="强调文字颜色 3 4 4" xfId="3709"/>
    <cellStyle name="强调文字颜色 4 4" xfId="3710"/>
    <cellStyle name="强调文字颜色 4 4 2" xfId="3711"/>
    <cellStyle name="强调文字颜色 4 4 3" xfId="3712"/>
    <cellStyle name="强调文字颜色 4 4 4" xfId="3713"/>
    <cellStyle name="强调文字颜色 4 5" xfId="3714"/>
    <cellStyle name="强调文字颜色 4 6" xfId="3715"/>
    <cellStyle name="强调文字颜色 4 7" xfId="3716"/>
    <cellStyle name="强调文字颜色 4 8" xfId="3717"/>
    <cellStyle name="输入 10" xfId="3718"/>
    <cellStyle name="强调文字颜色 4 9" xfId="3719"/>
    <cellStyle name="强调文字颜色 5 10" xfId="3720"/>
    <cellStyle name="强调文字颜色 5 2" xfId="3721"/>
    <cellStyle name="强调文字颜色 5 2 5" xfId="3722"/>
    <cellStyle name="输出 6 2" xfId="3723"/>
    <cellStyle name="强调文字颜色 5 2 6" xfId="3724"/>
    <cellStyle name="强调文字颜色 5 3" xfId="3725"/>
    <cellStyle name="强调文字颜色 5 3 2" xfId="3726"/>
    <cellStyle name="强调文字颜色 5 3 3" xfId="3727"/>
    <cellStyle name="强调文字颜色 5 3 5" xfId="3728"/>
    <cellStyle name="输出 7 2" xfId="3729"/>
    <cellStyle name="强调文字颜色 5 3 6" xfId="3730"/>
    <cellStyle name="强调文字颜色 5 4" xfId="3731"/>
    <cellStyle name="强调文字颜色 5 4 2" xfId="3732"/>
    <cellStyle name="强调文字颜色 5 4 3" xfId="3733"/>
    <cellStyle name="强调文字颜色 5 4 4" xfId="3734"/>
    <cellStyle name="强调文字颜色 5 5" xfId="3735"/>
    <cellStyle name="强调文字颜色 5 6" xfId="3736"/>
    <cellStyle name="强调文字颜色 5 7" xfId="3737"/>
    <cellStyle name="强调文字颜色 5 8" xfId="3738"/>
    <cellStyle name="强调文字颜色 5 9" xfId="3739"/>
    <cellStyle name="强调文字颜色 6 10" xfId="3740"/>
    <cellStyle name="强调文字颜色 6 3" xfId="3741"/>
    <cellStyle name="强调文字颜色 6 3 2" xfId="3742"/>
    <cellStyle name="强调文字颜色 6 3 3" xfId="3743"/>
    <cellStyle name="强调文字颜色 6 3 4" xfId="3744"/>
    <cellStyle name="强调文字颜色 6 3 5" xfId="3745"/>
    <cellStyle name="强调文字颜色 6 3 6" xfId="3746"/>
    <cellStyle name="强调文字颜色 6 3 7" xfId="3747"/>
    <cellStyle name="强调文字颜色 6 5" xfId="3748"/>
    <cellStyle name="强调文字颜色 6 6" xfId="3749"/>
    <cellStyle name="强调文字颜色 6 7" xfId="3750"/>
    <cellStyle name="强调文字颜色 6 9" xfId="3751"/>
    <cellStyle name="商品名称" xfId="3752"/>
    <cellStyle name="适中 10" xfId="3753"/>
    <cellStyle name="适中 3 6" xfId="3754"/>
    <cellStyle name="适中 3 7" xfId="3755"/>
    <cellStyle name="适中 3 8" xfId="3756"/>
    <cellStyle name="适中 3 9" xfId="3757"/>
    <cellStyle name="适中 4 3" xfId="3758"/>
    <cellStyle name="适中 5" xfId="3759"/>
    <cellStyle name="适中 5 2" xfId="3760"/>
    <cellStyle name="适中 6 2" xfId="3761"/>
    <cellStyle name="适中 7 2" xfId="3762"/>
    <cellStyle name="适中 9 2" xfId="3763"/>
    <cellStyle name="输出 2" xfId="3764"/>
    <cellStyle name="输出 2 5" xfId="3765"/>
    <cellStyle name="输出 2 6" xfId="3766"/>
    <cellStyle name="输出 3" xfId="3767"/>
    <cellStyle name="输出 3 5" xfId="3768"/>
    <cellStyle name="输出 3 6" xfId="3769"/>
    <cellStyle name="输出 3 7" xfId="3770"/>
    <cellStyle name="输出 3 8" xfId="3771"/>
    <cellStyle name="输出 3 9" xfId="3772"/>
    <cellStyle name="输出 5" xfId="3773"/>
    <cellStyle name="输出 5 2" xfId="3774"/>
    <cellStyle name="输出 6" xfId="3775"/>
    <cellStyle name="输出 7" xfId="3776"/>
    <cellStyle name="输入 3 2" xfId="3777"/>
    <cellStyle name="输入 3 3" xfId="3778"/>
    <cellStyle name="输入 3 5" xfId="3779"/>
    <cellStyle name="输入 3 6" xfId="3780"/>
    <cellStyle name="输入 3 7" xfId="3781"/>
    <cellStyle name="输入 3 8" xfId="3782"/>
    <cellStyle name="输入 3 9" xfId="3783"/>
    <cellStyle name="输入 4" xfId="3784"/>
    <cellStyle name="输入 4 2" xfId="3785"/>
    <cellStyle name="输入 4 3" xfId="3786"/>
    <cellStyle name="输入 4 4" xfId="3787"/>
    <cellStyle name="输入 5" xfId="3788"/>
    <cellStyle name="输入 6" xfId="3789"/>
    <cellStyle name="输入 7" xfId="3790"/>
    <cellStyle name="输入 9" xfId="3791"/>
    <cellStyle name="输入 9 2" xfId="3792"/>
    <cellStyle name="数量" xfId="3793"/>
    <cellStyle name="数字" xfId="3794"/>
    <cellStyle name="数字 2" xfId="3795"/>
    <cellStyle name="数字 3" xfId="3796"/>
    <cellStyle name="数字 4" xfId="3797"/>
    <cellStyle name="数字 5" xfId="3798"/>
    <cellStyle name="数字 6" xfId="3799"/>
    <cellStyle name="数字 7" xfId="3800"/>
    <cellStyle name="数字 8" xfId="3801"/>
    <cellStyle name="数字 9" xfId="3802"/>
    <cellStyle name="未定义" xfId="3803"/>
    <cellStyle name="寘嬫愗傝 [0.00]_Region Orders (2)" xfId="3804"/>
    <cellStyle name="寘嬫愗傝_Region Orders (2)" xfId="3805"/>
    <cellStyle name="注释 2 2 3" xfId="3806"/>
    <cellStyle name="注释 2 2 4" xfId="3807"/>
    <cellStyle name="注释 2 2 5" xfId="3808"/>
    <cellStyle name="注释 2 6" xfId="3809"/>
    <cellStyle name="注释 2 7" xfId="3810"/>
    <cellStyle name="注释 2 8" xfId="3811"/>
    <cellStyle name="注释 2 9" xfId="3812"/>
    <cellStyle name="注释 7 2" xfId="3813"/>
    <cellStyle name="注释 8 2" xfId="3814"/>
    <cellStyle name="콤마_BOILER-CO1" xfId="3815"/>
    <cellStyle name="통화 [0]_BOILER-CO1" xfId="381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TTGG\Desktop\&#24265;&#27743;&#32479;&#35745;&#20449;&#24687;\9&#26376;\2021-9%20&#32473;&#21556;&#23616;&#30340;&#24037;&#19994;&#25968;\2021-9&#35268;&#19978;&#24037;&#19994;&#20998;&#38215;&#24635;&#20135;&#205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-9 规上工业总产值 分镇"/>
    </sheetNames>
    <sheetDataSet>
      <sheetData sheetId="0">
        <row r="4">
          <cell r="C4" t="str">
            <v>单位/项目个数</v>
          </cell>
          <cell r="D4" t="str">
            <v>工业总产值（本年本月）</v>
          </cell>
          <cell r="E4" t="str">
            <v>工业总产值（本年1-本月）</v>
          </cell>
          <cell r="F4" t="str">
            <v>工业总产值（上年同期本月）</v>
          </cell>
          <cell r="G4" t="str">
            <v>工业总产值（上年同期1-本月）</v>
          </cell>
          <cell r="H4" t="str">
            <v>本月增速</v>
          </cell>
          <cell r="I4" t="str">
            <v>累计增速</v>
          </cell>
        </row>
        <row r="5">
          <cell r="B5" t="str">
            <v>全　市</v>
          </cell>
          <cell r="C5">
            <v>177</v>
          </cell>
          <cell r="D5">
            <v>150087.209</v>
          </cell>
          <cell r="E5">
            <v>1258302.501</v>
          </cell>
          <cell r="F5">
            <v>149713.712</v>
          </cell>
          <cell r="G5">
            <v>1074397.492</v>
          </cell>
          <cell r="H5">
            <v>-5.30000190258437</v>
          </cell>
          <cell r="I5">
            <v>13.1999998256454</v>
          </cell>
        </row>
        <row r="6">
          <cell r="C6">
            <v>1</v>
          </cell>
          <cell r="D6">
            <v>481.1</v>
          </cell>
          <cell r="E6">
            <v>4185.4</v>
          </cell>
          <cell r="F6">
            <v>470.5</v>
          </cell>
          <cell r="G6">
            <v>4219</v>
          </cell>
          <cell r="H6">
            <v>-3.40745782771886</v>
          </cell>
          <cell r="I6">
            <v>-4.11431021353368</v>
          </cell>
        </row>
        <row r="7">
          <cell r="B7" t="str">
            <v>开发区</v>
          </cell>
          <cell r="C7">
            <v>59</v>
          </cell>
          <cell r="D7">
            <v>30092.324</v>
          </cell>
          <cell r="E7">
            <v>260436.063</v>
          </cell>
          <cell r="F7">
            <v>33099.872</v>
          </cell>
          <cell r="G7">
            <v>257459.409</v>
          </cell>
          <cell r="H7">
            <v>-14.1189625910461</v>
          </cell>
          <cell r="I7">
            <v>-2.22705295314176</v>
          </cell>
        </row>
        <row r="8">
          <cell r="C8">
            <v>117</v>
          </cell>
          <cell r="D8">
            <v>119513.785</v>
          </cell>
          <cell r="E8">
            <v>993681.038</v>
          </cell>
          <cell r="F8">
            <v>116143.34</v>
          </cell>
          <cell r="G8">
            <v>812719.083</v>
          </cell>
          <cell r="H8">
            <v>-2.79433926214465</v>
          </cell>
          <cell r="I8">
            <v>18.1769827090333</v>
          </cell>
        </row>
        <row r="9">
          <cell r="B9" t="str">
            <v>横　山</v>
          </cell>
          <cell r="C9">
            <v>15</v>
          </cell>
          <cell r="D9">
            <v>65782.796</v>
          </cell>
          <cell r="E9">
            <v>541964.589</v>
          </cell>
          <cell r="F9">
            <v>53865.668</v>
          </cell>
          <cell r="G9">
            <v>332770.37</v>
          </cell>
          <cell r="H9">
            <v>15.3634261703542</v>
          </cell>
          <cell r="I9">
            <v>57.4173561567474</v>
          </cell>
        </row>
        <row r="10">
          <cell r="B10" t="str">
            <v>长　山</v>
          </cell>
          <cell r="C10">
            <v>2</v>
          </cell>
          <cell r="D10">
            <v>529</v>
          </cell>
          <cell r="E10">
            <v>4413.6</v>
          </cell>
          <cell r="F10">
            <v>477.8</v>
          </cell>
          <cell r="G10">
            <v>3144.8</v>
          </cell>
          <cell r="H10">
            <v>4.58692484537895</v>
          </cell>
          <cell r="I10">
            <v>35.6520284786542</v>
          </cell>
        </row>
        <row r="11">
          <cell r="B11" t="str">
            <v>青　平</v>
          </cell>
          <cell r="C11">
            <v>5</v>
          </cell>
          <cell r="D11">
            <v>2570.2</v>
          </cell>
          <cell r="E11">
            <v>16058.926</v>
          </cell>
          <cell r="F11">
            <v>1390.8</v>
          </cell>
          <cell r="G11">
            <v>12224.336</v>
          </cell>
          <cell r="H11">
            <v>74.5701979232715</v>
          </cell>
          <cell r="I11">
            <v>26.9748097061136</v>
          </cell>
        </row>
        <row r="12">
          <cell r="B12" t="str">
            <v>罗　州</v>
          </cell>
          <cell r="C12">
            <v>3</v>
          </cell>
          <cell r="D12">
            <v>738.2</v>
          </cell>
          <cell r="E12">
            <v>6296.6</v>
          </cell>
          <cell r="F12">
            <v>651.8</v>
          </cell>
          <cell r="G12">
            <v>5032.8</v>
          </cell>
          <cell r="H12">
            <v>6.9861481527273</v>
          </cell>
          <cell r="I12">
            <v>20.9268625138643</v>
          </cell>
        </row>
        <row r="13">
          <cell r="B13" t="str">
            <v>高　桥</v>
          </cell>
          <cell r="C13">
            <v>5</v>
          </cell>
          <cell r="D13">
            <v>1054.7</v>
          </cell>
          <cell r="E13">
            <v>13938.9</v>
          </cell>
          <cell r="F13">
            <v>1330.2</v>
          </cell>
          <cell r="G13">
            <v>12453.2</v>
          </cell>
          <cell r="H13">
            <v>-25.1003359795428</v>
          </cell>
          <cell r="I13">
            <v>8.18670445517145</v>
          </cell>
        </row>
        <row r="14">
          <cell r="B14" t="str">
            <v>石　城</v>
          </cell>
          <cell r="C14">
            <v>6</v>
          </cell>
          <cell r="D14">
            <v>4143.374</v>
          </cell>
          <cell r="E14">
            <v>40662.67</v>
          </cell>
          <cell r="F14">
            <v>5170.048</v>
          </cell>
          <cell r="G14">
            <v>38220.255</v>
          </cell>
          <cell r="H14">
            <v>-24.2945006578209</v>
          </cell>
          <cell r="I14">
            <v>2.83209030086779</v>
          </cell>
        </row>
        <row r="15">
          <cell r="B15" t="str">
            <v>和　寮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石　角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城　北</v>
          </cell>
          <cell r="C17">
            <v>6</v>
          </cell>
          <cell r="D17">
            <v>6911.947</v>
          </cell>
          <cell r="E17">
            <v>38982.126</v>
          </cell>
          <cell r="F17">
            <v>6815.618</v>
          </cell>
          <cell r="G17">
            <v>38530.024</v>
          </cell>
          <cell r="H17">
            <v>-4.20054790846211</v>
          </cell>
          <cell r="I17">
            <v>-2.21041712825135</v>
          </cell>
        </row>
        <row r="18">
          <cell r="B18" t="str">
            <v>安　铺</v>
          </cell>
          <cell r="C18">
            <v>6</v>
          </cell>
          <cell r="D18">
            <v>2414.8</v>
          </cell>
          <cell r="E18">
            <v>20208.197</v>
          </cell>
          <cell r="F18">
            <v>2524.7</v>
          </cell>
          <cell r="G18">
            <v>20042</v>
          </cell>
          <cell r="H18">
            <v>-9.64769130329091</v>
          </cell>
          <cell r="I18">
            <v>-2.54303972665444</v>
          </cell>
        </row>
        <row r="19">
          <cell r="B19" t="str">
            <v>石　岭</v>
          </cell>
          <cell r="C19">
            <v>24</v>
          </cell>
          <cell r="D19">
            <v>19694.494</v>
          </cell>
          <cell r="E19">
            <v>159525.027</v>
          </cell>
          <cell r="F19">
            <v>21727.019</v>
          </cell>
          <cell r="G19">
            <v>162344.678</v>
          </cell>
          <cell r="H19">
            <v>-14.3726408409875</v>
          </cell>
          <cell r="I19">
            <v>-5.02328968800015</v>
          </cell>
        </row>
        <row r="20">
          <cell r="B20" t="str">
            <v>新　民</v>
          </cell>
          <cell r="C20">
            <v>8</v>
          </cell>
          <cell r="D20">
            <v>4271.2</v>
          </cell>
          <cell r="E20">
            <v>41899.9</v>
          </cell>
          <cell r="F20">
            <v>6158.9</v>
          </cell>
          <cell r="G20">
            <v>43451.2</v>
          </cell>
          <cell r="H20">
            <v>-34.4889406513897</v>
          </cell>
          <cell r="I20">
            <v>-6.79535347013602</v>
          </cell>
        </row>
        <row r="21">
          <cell r="B21" t="str">
            <v>河　唇</v>
          </cell>
          <cell r="C21">
            <v>8</v>
          </cell>
          <cell r="D21">
            <v>2387.97</v>
          </cell>
          <cell r="E21">
            <v>22445.856</v>
          </cell>
          <cell r="F21">
            <v>3288.87</v>
          </cell>
          <cell r="G21">
            <v>23546.951</v>
          </cell>
          <cell r="H21">
            <v>-31.4117019872778</v>
          </cell>
          <cell r="I21">
            <v>-7.86432018544508</v>
          </cell>
        </row>
        <row r="22">
          <cell r="B22" t="str">
            <v>城　南</v>
          </cell>
          <cell r="C22">
            <v>2</v>
          </cell>
          <cell r="D22">
            <v>906.2</v>
          </cell>
          <cell r="E22">
            <v>7395.8</v>
          </cell>
          <cell r="F22">
            <v>1005.9</v>
          </cell>
          <cell r="G22">
            <v>7919.2</v>
          </cell>
          <cell r="H22">
            <v>-14.8985192568105</v>
          </cell>
          <cell r="I22">
            <v>-9.73275260696805</v>
          </cell>
        </row>
        <row r="23">
          <cell r="B23" t="str">
            <v>石　颈</v>
          </cell>
          <cell r="C23">
            <v>2</v>
          </cell>
          <cell r="D23">
            <v>500.7</v>
          </cell>
          <cell r="E23">
            <v>3754.4</v>
          </cell>
          <cell r="F23">
            <v>862.7</v>
          </cell>
          <cell r="G23">
            <v>4045.7</v>
          </cell>
          <cell r="H23">
            <v>-45.1741137838785</v>
          </cell>
          <cell r="I23">
            <v>-10.3039706930905</v>
          </cell>
        </row>
        <row r="24">
          <cell r="B24" t="str">
            <v>良　垌</v>
          </cell>
          <cell r="C24">
            <v>6</v>
          </cell>
          <cell r="D24">
            <v>2935.66</v>
          </cell>
          <cell r="E24">
            <v>33747.439</v>
          </cell>
          <cell r="F24">
            <v>4497.3</v>
          </cell>
          <cell r="G24">
            <v>37602.632</v>
          </cell>
          <cell r="H24">
            <v>-38.3374098283715</v>
          </cell>
          <cell r="I24">
            <v>-13.254105685286</v>
          </cell>
        </row>
        <row r="25">
          <cell r="B25" t="str">
            <v>车　板</v>
          </cell>
          <cell r="C25">
            <v>3</v>
          </cell>
          <cell r="D25">
            <v>213.7</v>
          </cell>
          <cell r="E25">
            <v>2418.6</v>
          </cell>
          <cell r="F25">
            <v>317.8</v>
          </cell>
          <cell r="G25">
            <v>3233.9</v>
          </cell>
          <cell r="H25">
            <v>-36.4788288927969</v>
          </cell>
          <cell r="I25">
            <v>-27.7123986110641</v>
          </cell>
        </row>
        <row r="26">
          <cell r="B26" t="str">
            <v>吉　水</v>
          </cell>
          <cell r="C26">
            <v>4</v>
          </cell>
          <cell r="D26">
            <v>788.72</v>
          </cell>
          <cell r="E26">
            <v>8224.55</v>
          </cell>
          <cell r="F26">
            <v>1625</v>
          </cell>
          <cell r="G26">
            <v>11291.9</v>
          </cell>
          <cell r="H26">
            <v>-54.150209526082</v>
          </cell>
          <cell r="I26">
            <v>-29.6001921121594</v>
          </cell>
        </row>
        <row r="27">
          <cell r="B27" t="str">
            <v>雅　塘</v>
          </cell>
          <cell r="C27">
            <v>3</v>
          </cell>
          <cell r="D27">
            <v>289.7</v>
          </cell>
          <cell r="E27">
            <v>4307.836</v>
          </cell>
          <cell r="F27">
            <v>706.8</v>
          </cell>
          <cell r="G27">
            <v>6020.7</v>
          </cell>
          <cell r="H27">
            <v>-61.2813843200268</v>
          </cell>
          <cell r="I27">
            <v>-30.8426209535262</v>
          </cell>
        </row>
        <row r="28">
          <cell r="B28" t="str">
            <v>塘　蓬</v>
          </cell>
          <cell r="C28">
            <v>4</v>
          </cell>
          <cell r="D28">
            <v>570.303</v>
          </cell>
          <cell r="E28">
            <v>5674.882</v>
          </cell>
          <cell r="F28">
            <v>1230.693</v>
          </cell>
          <cell r="G28">
            <v>8801.279</v>
          </cell>
          <cell r="H28">
            <v>-56.22523807422</v>
          </cell>
          <cell r="I28">
            <v>-37.6785715023047</v>
          </cell>
        </row>
        <row r="29">
          <cell r="B29" t="str">
            <v>营　仔</v>
          </cell>
          <cell r="C29">
            <v>5</v>
          </cell>
          <cell r="D29">
            <v>2810.121</v>
          </cell>
          <cell r="E29">
            <v>21761.14</v>
          </cell>
          <cell r="F29">
            <v>2495.724</v>
          </cell>
          <cell r="G29">
            <v>42043.158</v>
          </cell>
          <cell r="H29">
            <v>6.36440918612118</v>
          </cell>
          <cell r="I29">
            <v>-49.9720548094658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3" workbookViewId="0">
      <selection activeCell="A34" sqref="A34"/>
    </sheetView>
  </sheetViews>
  <sheetFormatPr defaultColWidth="9" defaultRowHeight="14"/>
  <sheetData>
    <row r="1" spans="1:10">
      <c r="A1" s="279" t="s">
        <v>0</v>
      </c>
      <c r="B1" s="280"/>
      <c r="C1" s="280"/>
      <c r="D1" s="280"/>
      <c r="E1" s="280"/>
      <c r="F1" s="280"/>
      <c r="G1" s="280"/>
      <c r="H1" s="280"/>
      <c r="I1" s="280"/>
      <c r="J1" s="281"/>
    </row>
    <row r="2" spans="1:10">
      <c r="A2" s="280"/>
      <c r="B2" s="280"/>
      <c r="C2" s="280"/>
      <c r="D2" s="280"/>
      <c r="E2" s="280"/>
      <c r="F2" s="280"/>
      <c r="G2" s="280"/>
      <c r="H2" s="280"/>
      <c r="I2" s="280"/>
      <c r="J2" s="281"/>
    </row>
    <row r="3" spans="1:10">
      <c r="A3" s="280"/>
      <c r="B3" s="280"/>
      <c r="C3" s="280"/>
      <c r="D3" s="280"/>
      <c r="E3" s="280"/>
      <c r="F3" s="280"/>
      <c r="G3" s="280"/>
      <c r="H3" s="280"/>
      <c r="I3" s="280"/>
      <c r="J3" s="281"/>
    </row>
    <row r="4" spans="1:10">
      <c r="A4" s="280"/>
      <c r="B4" s="280"/>
      <c r="C4" s="280"/>
      <c r="D4" s="280"/>
      <c r="E4" s="280"/>
      <c r="F4" s="280"/>
      <c r="G4" s="280"/>
      <c r="H4" s="280"/>
      <c r="I4" s="280"/>
      <c r="J4" s="281"/>
    </row>
    <row r="5" spans="1:10">
      <c r="A5" s="280"/>
      <c r="B5" s="280"/>
      <c r="C5" s="280"/>
      <c r="D5" s="280"/>
      <c r="E5" s="280"/>
      <c r="F5" s="280"/>
      <c r="G5" s="280"/>
      <c r="H5" s="280"/>
      <c r="I5" s="280"/>
      <c r="J5" s="281"/>
    </row>
    <row r="6" spans="1:10">
      <c r="A6" s="280"/>
      <c r="B6" s="280"/>
      <c r="C6" s="280"/>
      <c r="D6" s="280"/>
      <c r="E6" s="280"/>
      <c r="F6" s="280"/>
      <c r="G6" s="280"/>
      <c r="H6" s="280"/>
      <c r="I6" s="280"/>
      <c r="J6" s="281"/>
    </row>
    <row r="7" spans="1:10">
      <c r="A7" s="280"/>
      <c r="B7" s="280"/>
      <c r="C7" s="280"/>
      <c r="D7" s="280"/>
      <c r="E7" s="280"/>
      <c r="F7" s="280"/>
      <c r="G7" s="280"/>
      <c r="H7" s="280"/>
      <c r="I7" s="280"/>
      <c r="J7" s="281"/>
    </row>
    <row r="8" spans="1:10">
      <c r="A8" s="280"/>
      <c r="B8" s="280"/>
      <c r="C8" s="280"/>
      <c r="D8" s="280"/>
      <c r="E8" s="280"/>
      <c r="F8" s="280"/>
      <c r="G8" s="280"/>
      <c r="H8" s="280"/>
      <c r="I8" s="280"/>
      <c r="J8" s="281"/>
    </row>
    <row r="9" spans="1:10">
      <c r="A9" s="280"/>
      <c r="B9" s="280"/>
      <c r="C9" s="280"/>
      <c r="D9" s="280"/>
      <c r="E9" s="280"/>
      <c r="F9" s="280"/>
      <c r="G9" s="280"/>
      <c r="H9" s="280"/>
      <c r="I9" s="280"/>
      <c r="J9" s="281"/>
    </row>
    <row r="10" spans="1:10">
      <c r="A10" s="280"/>
      <c r="B10" s="280"/>
      <c r="C10" s="280"/>
      <c r="D10" s="280"/>
      <c r="E10" s="280"/>
      <c r="F10" s="280"/>
      <c r="G10" s="280"/>
      <c r="H10" s="280"/>
      <c r="I10" s="280"/>
      <c r="J10" s="281"/>
    </row>
    <row r="11" spans="1:10">
      <c r="A11" s="280"/>
      <c r="B11" s="280"/>
      <c r="C11" s="280"/>
      <c r="D11" s="280"/>
      <c r="E11" s="280"/>
      <c r="F11" s="280"/>
      <c r="G11" s="280"/>
      <c r="H11" s="280"/>
      <c r="I11" s="280"/>
      <c r="J11" s="281"/>
    </row>
    <row r="12" spans="1:10">
      <c r="A12" s="280"/>
      <c r="B12" s="280"/>
      <c r="C12" s="280"/>
      <c r="D12" s="280"/>
      <c r="E12" s="280"/>
      <c r="F12" s="280"/>
      <c r="G12" s="280"/>
      <c r="H12" s="280"/>
      <c r="I12" s="280"/>
      <c r="J12" s="281"/>
    </row>
    <row r="13" spans="1:10">
      <c r="A13" s="280"/>
      <c r="B13" s="280"/>
      <c r="C13" s="280"/>
      <c r="D13" s="280"/>
      <c r="E13" s="280"/>
      <c r="F13" s="280"/>
      <c r="G13" s="280"/>
      <c r="H13" s="280"/>
      <c r="I13" s="280"/>
      <c r="J13" s="281"/>
    </row>
    <row r="14" spans="1:10">
      <c r="A14" s="280"/>
      <c r="B14" s="280"/>
      <c r="C14" s="280"/>
      <c r="D14" s="280"/>
      <c r="E14" s="280"/>
      <c r="F14" s="280"/>
      <c r="G14" s="280"/>
      <c r="H14" s="280"/>
      <c r="I14" s="280"/>
      <c r="J14" s="281"/>
    </row>
    <row r="15" spans="1:10">
      <c r="A15" s="280"/>
      <c r="B15" s="280"/>
      <c r="C15" s="280"/>
      <c r="D15" s="280"/>
      <c r="E15" s="280"/>
      <c r="F15" s="280"/>
      <c r="G15" s="280"/>
      <c r="H15" s="280"/>
      <c r="I15" s="280"/>
      <c r="J15" s="281"/>
    </row>
    <row r="16" spans="1:10">
      <c r="A16" s="280"/>
      <c r="B16" s="280"/>
      <c r="C16" s="280"/>
      <c r="D16" s="280"/>
      <c r="E16" s="280"/>
      <c r="F16" s="280"/>
      <c r="G16" s="280"/>
      <c r="H16" s="280"/>
      <c r="I16" s="280"/>
      <c r="J16" s="281"/>
    </row>
    <row r="17" spans="1:10">
      <c r="A17" s="280"/>
      <c r="B17" s="280"/>
      <c r="C17" s="280"/>
      <c r="D17" s="280"/>
      <c r="E17" s="280"/>
      <c r="F17" s="280"/>
      <c r="G17" s="280"/>
      <c r="H17" s="280"/>
      <c r="I17" s="280"/>
      <c r="J17" s="281"/>
    </row>
    <row r="18" spans="1:10">
      <c r="A18" s="280"/>
      <c r="B18" s="280"/>
      <c r="C18" s="280"/>
      <c r="D18" s="280"/>
      <c r="E18" s="280"/>
      <c r="F18" s="280"/>
      <c r="G18" s="280"/>
      <c r="H18" s="280"/>
      <c r="I18" s="280"/>
      <c r="J18" s="281"/>
    </row>
    <row r="19" spans="1:10">
      <c r="A19" s="280"/>
      <c r="B19" s="280"/>
      <c r="C19" s="280"/>
      <c r="D19" s="280"/>
      <c r="E19" s="280"/>
      <c r="F19" s="280"/>
      <c r="G19" s="280"/>
      <c r="H19" s="280"/>
      <c r="I19" s="280"/>
      <c r="J19" s="281"/>
    </row>
    <row r="20" spans="1:10">
      <c r="A20" s="280"/>
      <c r="B20" s="280"/>
      <c r="C20" s="280"/>
      <c r="D20" s="280"/>
      <c r="E20" s="280"/>
      <c r="F20" s="280"/>
      <c r="G20" s="280"/>
      <c r="H20" s="280"/>
      <c r="I20" s="280"/>
      <c r="J20" s="281"/>
    </row>
    <row r="21" spans="1:10">
      <c r="A21" s="280"/>
      <c r="B21" s="280"/>
      <c r="C21" s="280"/>
      <c r="D21" s="280"/>
      <c r="E21" s="280"/>
      <c r="F21" s="280"/>
      <c r="G21" s="280"/>
      <c r="H21" s="280"/>
      <c r="I21" s="280"/>
      <c r="J21" s="281"/>
    </row>
    <row r="22" spans="1:10">
      <c r="A22" s="280"/>
      <c r="B22" s="280"/>
      <c r="C22" s="280"/>
      <c r="D22" s="280"/>
      <c r="E22" s="280"/>
      <c r="F22" s="280"/>
      <c r="G22" s="280"/>
      <c r="H22" s="280"/>
      <c r="I22" s="280"/>
      <c r="J22" s="281"/>
    </row>
    <row r="23" spans="1:10">
      <c r="A23" s="280"/>
      <c r="B23" s="280"/>
      <c r="C23" s="280"/>
      <c r="D23" s="280"/>
      <c r="E23" s="280"/>
      <c r="F23" s="280"/>
      <c r="G23" s="280"/>
      <c r="H23" s="280"/>
      <c r="I23" s="280"/>
      <c r="J23" s="281"/>
    </row>
    <row r="24" spans="1:10">
      <c r="A24" s="280"/>
      <c r="B24" s="280"/>
      <c r="C24" s="280"/>
      <c r="D24" s="280"/>
      <c r="E24" s="280"/>
      <c r="F24" s="280"/>
      <c r="G24" s="280"/>
      <c r="H24" s="280"/>
      <c r="I24" s="280"/>
      <c r="J24" s="281"/>
    </row>
    <row r="25" spans="1:10">
      <c r="A25" s="280"/>
      <c r="B25" s="280"/>
      <c r="C25" s="280"/>
      <c r="D25" s="280"/>
      <c r="E25" s="280"/>
      <c r="F25" s="280"/>
      <c r="G25" s="280"/>
      <c r="H25" s="280"/>
      <c r="I25" s="280"/>
      <c r="J25" s="281"/>
    </row>
    <row r="26" spans="1:10">
      <c r="A26" s="280"/>
      <c r="B26" s="280"/>
      <c r="C26" s="280"/>
      <c r="D26" s="280"/>
      <c r="E26" s="280"/>
      <c r="F26" s="280"/>
      <c r="G26" s="280"/>
      <c r="H26" s="280"/>
      <c r="I26" s="280"/>
      <c r="J26" s="281"/>
    </row>
    <row r="27" spans="1:10">
      <c r="A27" s="280"/>
      <c r="B27" s="280"/>
      <c r="C27" s="280"/>
      <c r="D27" s="280"/>
      <c r="E27" s="280"/>
      <c r="F27" s="280"/>
      <c r="G27" s="280"/>
      <c r="H27" s="280"/>
      <c r="I27" s="280"/>
      <c r="J27" s="281"/>
    </row>
    <row r="28" spans="1:10">
      <c r="A28" s="280"/>
      <c r="B28" s="280"/>
      <c r="C28" s="280"/>
      <c r="D28" s="280"/>
      <c r="E28" s="280"/>
      <c r="F28" s="280"/>
      <c r="G28" s="280"/>
      <c r="H28" s="280"/>
      <c r="I28" s="280"/>
      <c r="J28" s="281"/>
    </row>
    <row r="29" spans="1:10">
      <c r="A29" s="280"/>
      <c r="B29" s="280"/>
      <c r="C29" s="280"/>
      <c r="D29" s="280"/>
      <c r="E29" s="280"/>
      <c r="F29" s="280"/>
      <c r="G29" s="280"/>
      <c r="H29" s="280"/>
      <c r="I29" s="280"/>
      <c r="J29" s="281"/>
    </row>
    <row r="30" spans="1:10">
      <c r="A30" s="280"/>
      <c r="B30" s="280"/>
      <c r="C30" s="280"/>
      <c r="D30" s="280"/>
      <c r="E30" s="280"/>
      <c r="F30" s="280"/>
      <c r="G30" s="280"/>
      <c r="H30" s="280"/>
      <c r="I30" s="280"/>
      <c r="J30" s="281"/>
    </row>
    <row r="31" spans="1:10">
      <c r="A31" s="280"/>
      <c r="B31" s="280"/>
      <c r="C31" s="280"/>
      <c r="D31" s="280"/>
      <c r="E31" s="280"/>
      <c r="F31" s="280"/>
      <c r="G31" s="280"/>
      <c r="H31" s="280"/>
      <c r="I31" s="280"/>
      <c r="J31" s="281"/>
    </row>
    <row r="32" spans="1:10">
      <c r="A32" s="280"/>
      <c r="B32" s="280"/>
      <c r="C32" s="280"/>
      <c r="D32" s="280"/>
      <c r="E32" s="280"/>
      <c r="F32" s="280"/>
      <c r="G32" s="280"/>
      <c r="H32" s="280"/>
      <c r="I32" s="280"/>
      <c r="J32" s="281"/>
    </row>
    <row r="33" spans="1:9">
      <c r="A33" s="280"/>
      <c r="B33" s="280"/>
      <c r="C33" s="280"/>
      <c r="D33" s="280"/>
      <c r="E33" s="280"/>
      <c r="F33" s="280"/>
      <c r="G33" s="280"/>
      <c r="H33" s="280"/>
      <c r="I33" s="280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D5" sqref="D5"/>
    </sheetView>
  </sheetViews>
  <sheetFormatPr defaultColWidth="9" defaultRowHeight="14" outlineLevelCol="6"/>
  <cols>
    <col min="1" max="1" width="36" customWidth="1"/>
    <col min="2" max="3" width="8.5" customWidth="1"/>
    <col min="4" max="4" width="10" customWidth="1"/>
    <col min="5" max="5" width="9.12727272727273" customWidth="1"/>
  </cols>
  <sheetData>
    <row r="1" ht="35.25" customHeight="1" spans="1:5">
      <c r="A1" s="1" t="s">
        <v>112</v>
      </c>
      <c r="B1" s="1"/>
      <c r="C1" s="1"/>
      <c r="D1" s="1"/>
      <c r="E1" s="1"/>
    </row>
    <row r="2" ht="24" customHeight="1" spans="1:5">
      <c r="A2" s="186" t="s">
        <v>38</v>
      </c>
      <c r="B2" s="187" t="s">
        <v>14</v>
      </c>
      <c r="C2" s="187" t="s">
        <v>64</v>
      </c>
      <c r="D2" s="187" t="s">
        <v>39</v>
      </c>
      <c r="E2" s="7" t="s">
        <v>77</v>
      </c>
    </row>
    <row r="3" ht="27.75" customHeight="1" spans="1:5">
      <c r="A3" s="188" t="s">
        <v>113</v>
      </c>
      <c r="B3" s="171" t="s">
        <v>18</v>
      </c>
      <c r="C3" s="189">
        <v>283335</v>
      </c>
      <c r="D3" s="189">
        <v>2206929</v>
      </c>
      <c r="E3" s="190">
        <v>10.2</v>
      </c>
    </row>
    <row r="4" ht="27.75" customHeight="1" spans="1:5">
      <c r="A4" s="131" t="s">
        <v>114</v>
      </c>
      <c r="B4" s="175" t="s">
        <v>18</v>
      </c>
      <c r="C4" s="189">
        <v>291</v>
      </c>
      <c r="D4" s="189">
        <v>1373</v>
      </c>
      <c r="E4" s="191">
        <v>-41.4</v>
      </c>
    </row>
    <row r="5" ht="27" customHeight="1" spans="1:5">
      <c r="A5" s="131" t="s">
        <v>115</v>
      </c>
      <c r="B5" s="175" t="s">
        <v>18</v>
      </c>
      <c r="C5" s="189">
        <v>6237</v>
      </c>
      <c r="D5" s="189">
        <v>53036</v>
      </c>
      <c r="E5" s="191">
        <v>-2.4</v>
      </c>
    </row>
    <row r="6" ht="25.5" customHeight="1" spans="1:5">
      <c r="A6" s="131" t="s">
        <v>116</v>
      </c>
      <c r="B6" s="175" t="s">
        <v>18</v>
      </c>
      <c r="C6" s="189">
        <v>163</v>
      </c>
      <c r="D6" s="189">
        <v>1038</v>
      </c>
      <c r="E6" s="190">
        <v>8622.7</v>
      </c>
    </row>
    <row r="7" ht="25.5" customHeight="1" spans="1:5">
      <c r="A7" s="131" t="s">
        <v>117</v>
      </c>
      <c r="B7" s="175" t="s">
        <v>18</v>
      </c>
      <c r="C7" s="189">
        <v>860</v>
      </c>
      <c r="D7" s="189">
        <v>8490</v>
      </c>
      <c r="E7" s="191">
        <v>0.3</v>
      </c>
    </row>
    <row r="8" ht="25.5" customHeight="1" spans="1:5">
      <c r="A8" s="128" t="s">
        <v>118</v>
      </c>
      <c r="B8" s="175" t="s">
        <v>18</v>
      </c>
      <c r="C8" s="189"/>
      <c r="D8" s="189">
        <v>2821078</v>
      </c>
      <c r="E8" s="191">
        <v>11.4</v>
      </c>
    </row>
    <row r="9" ht="26.25" customHeight="1" spans="1:5">
      <c r="A9" s="131" t="s">
        <v>114</v>
      </c>
      <c r="B9" s="175" t="s">
        <v>18</v>
      </c>
      <c r="C9" s="189"/>
      <c r="D9" s="189">
        <v>718770</v>
      </c>
      <c r="E9" s="191">
        <v>4.1</v>
      </c>
    </row>
    <row r="10" ht="25.5" customHeight="1" spans="1:5">
      <c r="A10" s="131" t="s">
        <v>115</v>
      </c>
      <c r="B10" s="175" t="s">
        <v>18</v>
      </c>
      <c r="C10" s="189"/>
      <c r="D10" s="189">
        <v>2102308</v>
      </c>
      <c r="E10" s="191">
        <v>14.1</v>
      </c>
    </row>
    <row r="11" ht="29.25" customHeight="1" spans="1:7">
      <c r="A11" s="128" t="s">
        <v>119</v>
      </c>
      <c r="B11" s="175" t="s">
        <v>18</v>
      </c>
      <c r="C11" s="189"/>
      <c r="D11" s="189">
        <v>348875</v>
      </c>
      <c r="E11" s="191">
        <v>26.6</v>
      </c>
      <c r="G11" s="122"/>
    </row>
    <row r="12" ht="23.25" customHeight="1" spans="1:5">
      <c r="A12" s="131" t="s">
        <v>120</v>
      </c>
      <c r="B12" s="175" t="s">
        <v>18</v>
      </c>
      <c r="C12" s="189"/>
      <c r="D12" s="189">
        <v>11547</v>
      </c>
      <c r="E12" s="191">
        <v>28.2</v>
      </c>
    </row>
    <row r="13" ht="23.25" customHeight="1" spans="1:5">
      <c r="A13" s="192" t="s">
        <v>121</v>
      </c>
      <c r="B13" s="193" t="s">
        <v>18</v>
      </c>
      <c r="C13" s="194"/>
      <c r="D13" s="194">
        <v>337328</v>
      </c>
      <c r="E13" s="195">
        <v>26.5</v>
      </c>
    </row>
    <row r="15" spans="3:4">
      <c r="C15" s="76"/>
      <c r="D15" s="76"/>
    </row>
    <row r="16" spans="3:3">
      <c r="C16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G4" sqref="G4"/>
    </sheetView>
  </sheetViews>
  <sheetFormatPr defaultColWidth="9" defaultRowHeight="14" outlineLevelCol="5"/>
  <cols>
    <col min="1" max="1" width="26.7545454545455" customWidth="1"/>
    <col min="2" max="2" width="9.37272727272727" customWidth="1"/>
    <col min="3" max="3" width="11" style="76" customWidth="1"/>
    <col min="4" max="4" width="9.25454545454545" customWidth="1"/>
  </cols>
  <sheetData>
    <row r="1" ht="33.75" customHeight="1" spans="1:4">
      <c r="A1" s="1" t="s">
        <v>122</v>
      </c>
      <c r="B1" s="1"/>
      <c r="C1" s="78"/>
      <c r="D1" s="1"/>
    </row>
    <row r="2" ht="27" customHeight="1" spans="1:4">
      <c r="A2" s="166" t="s">
        <v>38</v>
      </c>
      <c r="B2" s="167" t="s">
        <v>14</v>
      </c>
      <c r="C2" s="168" t="s">
        <v>39</v>
      </c>
      <c r="D2" s="169" t="s">
        <v>16</v>
      </c>
    </row>
    <row r="3" ht="30" customHeight="1" spans="1:4">
      <c r="A3" s="170" t="s">
        <v>123</v>
      </c>
      <c r="B3" s="171" t="s">
        <v>18</v>
      </c>
      <c r="C3" s="172">
        <v>743746.071868168</v>
      </c>
      <c r="D3" s="173">
        <v>0.0970966029000948</v>
      </c>
    </row>
    <row r="4" ht="23.25" customHeight="1" spans="1:4">
      <c r="A4" s="174" t="s">
        <v>124</v>
      </c>
      <c r="B4" s="175" t="s">
        <v>18</v>
      </c>
      <c r="C4" s="176">
        <v>457752.071868168</v>
      </c>
      <c r="D4" s="177">
        <v>-13.3325379416171</v>
      </c>
    </row>
    <row r="5" ht="24" customHeight="1" spans="1:6">
      <c r="A5" s="174" t="s">
        <v>125</v>
      </c>
      <c r="B5" s="175" t="s">
        <v>18</v>
      </c>
      <c r="C5" s="176">
        <v>285994</v>
      </c>
      <c r="D5" s="177">
        <v>33.1108566747652</v>
      </c>
      <c r="F5" s="178"/>
    </row>
    <row r="6" ht="24.75" customHeight="1" spans="1:4">
      <c r="A6" s="174" t="s">
        <v>126</v>
      </c>
      <c r="B6" s="175" t="s">
        <v>18</v>
      </c>
      <c r="C6" s="179">
        <v>42748</v>
      </c>
      <c r="D6" s="180">
        <v>159.267345948569</v>
      </c>
    </row>
    <row r="7" ht="27" customHeight="1" spans="1:4">
      <c r="A7" s="174" t="s">
        <v>127</v>
      </c>
      <c r="B7" s="175" t="s">
        <v>18</v>
      </c>
      <c r="C7" s="179">
        <v>234516</v>
      </c>
      <c r="D7" s="180">
        <v>-21.0383838383838</v>
      </c>
    </row>
    <row r="8" ht="27" customHeight="1" spans="1:4">
      <c r="A8" s="174" t="s">
        <v>128</v>
      </c>
      <c r="B8" s="175" t="s">
        <v>18</v>
      </c>
      <c r="C8" s="179">
        <v>466482</v>
      </c>
      <c r="D8" s="180">
        <v>8.60112167287101</v>
      </c>
    </row>
    <row r="9" ht="27" customHeight="1" spans="1:4">
      <c r="A9" s="181" t="s">
        <v>129</v>
      </c>
      <c r="B9" s="175" t="s">
        <v>18</v>
      </c>
      <c r="C9" s="114">
        <v>126008</v>
      </c>
      <c r="D9" s="180">
        <v>-65.4</v>
      </c>
    </row>
    <row r="10" ht="26.25" customHeight="1" spans="1:4">
      <c r="A10" s="181" t="s">
        <v>130</v>
      </c>
      <c r="B10" s="175" t="s">
        <v>131</v>
      </c>
      <c r="C10" s="114">
        <v>137353</v>
      </c>
      <c r="D10" s="180">
        <v>543.6</v>
      </c>
    </row>
    <row r="11" ht="27" customHeight="1" spans="1:4">
      <c r="A11" s="181" t="s">
        <v>132</v>
      </c>
      <c r="B11" s="175" t="s">
        <v>131</v>
      </c>
      <c r="C11" s="179">
        <v>335410</v>
      </c>
      <c r="D11" s="177">
        <v>-7.13186107296328</v>
      </c>
    </row>
    <row r="12" ht="27.75" customHeight="1" spans="1:4">
      <c r="A12" s="182" t="s">
        <v>133</v>
      </c>
      <c r="B12" s="183" t="s">
        <v>18</v>
      </c>
      <c r="C12" s="184">
        <v>242929</v>
      </c>
      <c r="D12" s="185">
        <v>-5.35430432614388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F7" sqref="F7"/>
    </sheetView>
  </sheetViews>
  <sheetFormatPr defaultColWidth="9" defaultRowHeight="14" outlineLevelCol="4"/>
  <cols>
    <col min="1" max="1" width="30.8727272727273" style="77" customWidth="1"/>
    <col min="2" max="2" width="10.7545454545455" style="137" customWidth="1"/>
    <col min="3" max="4" width="9.37272727272727" style="77" customWidth="1"/>
    <col min="5" max="5" width="12.6272727272727" style="77" customWidth="1"/>
    <col min="6" max="16384" width="9" style="77"/>
  </cols>
  <sheetData>
    <row r="1" ht="44.25" customHeight="1" spans="1:4">
      <c r="A1" s="138" t="s">
        <v>134</v>
      </c>
      <c r="B1" s="139"/>
      <c r="C1" s="138"/>
      <c r="D1" s="138"/>
    </row>
    <row r="2" ht="21" customHeight="1" spans="1:4">
      <c r="A2" s="140"/>
      <c r="B2" s="141"/>
      <c r="D2" s="142" t="s">
        <v>37</v>
      </c>
    </row>
    <row r="3" ht="25.5" customHeight="1" spans="1:4">
      <c r="A3" s="143" t="s">
        <v>38</v>
      </c>
      <c r="B3" s="144" t="s">
        <v>64</v>
      </c>
      <c r="C3" s="145" t="s">
        <v>39</v>
      </c>
      <c r="D3" s="146" t="s">
        <v>135</v>
      </c>
    </row>
    <row r="4" ht="28.5" customHeight="1" spans="1:4">
      <c r="A4" s="147" t="s">
        <v>136</v>
      </c>
      <c r="B4" s="148">
        <v>32549.472426</v>
      </c>
      <c r="C4" s="149">
        <v>257291.184672</v>
      </c>
      <c r="D4" s="150">
        <v>23.7049579537913</v>
      </c>
    </row>
    <row r="5" ht="27.75" customHeight="1" spans="1:4">
      <c r="A5" s="151" t="s">
        <v>137</v>
      </c>
      <c r="B5" s="152">
        <v>24604.126988</v>
      </c>
      <c r="C5" s="149">
        <v>138067.859161</v>
      </c>
      <c r="D5" s="150">
        <v>38.066478496215</v>
      </c>
    </row>
    <row r="6" ht="27.75" customHeight="1" spans="1:5">
      <c r="A6" s="153" t="s">
        <v>138</v>
      </c>
      <c r="B6" s="152">
        <v>5683</v>
      </c>
      <c r="C6" s="154">
        <v>53618</v>
      </c>
      <c r="D6" s="150">
        <v>10.1121288043701</v>
      </c>
      <c r="E6" s="155"/>
    </row>
    <row r="7" ht="22.5" customHeight="1" spans="1:5">
      <c r="A7" s="151" t="s">
        <v>139</v>
      </c>
      <c r="B7" s="152">
        <v>1997</v>
      </c>
      <c r="C7" s="154">
        <v>18287</v>
      </c>
      <c r="D7" s="115">
        <v>-2.69249188527643</v>
      </c>
      <c r="E7" s="155"/>
    </row>
    <row r="8" ht="22.5" customHeight="1" spans="1:5">
      <c r="A8" s="156" t="s">
        <v>140</v>
      </c>
      <c r="B8" s="157">
        <v>11</v>
      </c>
      <c r="C8" s="154">
        <v>6945</v>
      </c>
      <c r="D8" s="115">
        <v>-8.14707049332099</v>
      </c>
      <c r="E8" s="155"/>
    </row>
    <row r="9" ht="24" customHeight="1" spans="1:5">
      <c r="A9" s="151" t="s">
        <v>141</v>
      </c>
      <c r="B9" s="152">
        <v>88</v>
      </c>
      <c r="C9" s="154">
        <v>1245</v>
      </c>
      <c r="D9" s="115">
        <v>-5.96676737160121</v>
      </c>
      <c r="E9" s="155"/>
    </row>
    <row r="10" ht="23.25" customHeight="1" spans="1:5">
      <c r="A10" s="151" t="s">
        <v>142</v>
      </c>
      <c r="B10" s="152">
        <v>18921</v>
      </c>
      <c r="C10" s="154">
        <v>84450</v>
      </c>
      <c r="D10" s="115">
        <v>64.5974233535385</v>
      </c>
      <c r="E10" s="155"/>
    </row>
    <row r="11" ht="21.75" customHeight="1" spans="1:4">
      <c r="A11" s="147" t="s">
        <v>143</v>
      </c>
      <c r="B11" s="152">
        <v>59125</v>
      </c>
      <c r="C11" s="154">
        <v>635432</v>
      </c>
      <c r="D11" s="115">
        <v>-10.868101532868</v>
      </c>
    </row>
    <row r="12" ht="23.25" customHeight="1" spans="1:4">
      <c r="A12" s="147" t="s">
        <v>144</v>
      </c>
      <c r="B12" s="158">
        <v>4893305.109965</v>
      </c>
      <c r="C12" s="159"/>
      <c r="D12" s="115">
        <v>5.95622540450844</v>
      </c>
    </row>
    <row r="13" ht="21" customHeight="1" spans="1:4">
      <c r="A13" s="151" t="s">
        <v>145</v>
      </c>
      <c r="B13" s="158">
        <v>4035627.341745</v>
      </c>
      <c r="C13" s="159"/>
      <c r="D13" s="115">
        <v>8.06323043418939</v>
      </c>
    </row>
    <row r="14" ht="18" customHeight="1" spans="1:4">
      <c r="A14" s="147" t="s">
        <v>146</v>
      </c>
      <c r="B14" s="158">
        <v>2710998.602119</v>
      </c>
      <c r="C14" s="154"/>
      <c r="D14" s="115">
        <v>15.7342392613533</v>
      </c>
    </row>
    <row r="15" ht="22.5" customHeight="1" spans="1:4">
      <c r="A15" s="151" t="s">
        <v>147</v>
      </c>
      <c r="B15" s="158">
        <v>327301.534035</v>
      </c>
      <c r="C15" s="154"/>
      <c r="D15" s="115">
        <v>0.0622241759350439</v>
      </c>
    </row>
    <row r="16" ht="24" customHeight="1" spans="1:4">
      <c r="A16" s="160" t="s">
        <v>148</v>
      </c>
      <c r="B16" s="161">
        <v>2228579.877472</v>
      </c>
      <c r="C16" s="162"/>
      <c r="D16" s="163">
        <v>15.4960127174251</v>
      </c>
    </row>
    <row r="17" spans="2:4">
      <c r="B17" s="164"/>
      <c r="C17" s="165"/>
      <c r="D17" s="165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N12" sqref="N12"/>
    </sheetView>
  </sheetViews>
  <sheetFormatPr defaultColWidth="9" defaultRowHeight="14" outlineLevelCol="2"/>
  <cols>
    <col min="1" max="1" width="32.6272727272727" customWidth="1"/>
    <col min="2" max="2" width="10.1272727272727" customWidth="1"/>
    <col min="3" max="3" width="9.62727272727273" customWidth="1"/>
  </cols>
  <sheetData>
    <row r="1" ht="26.25" customHeight="1" spans="1:3">
      <c r="A1" s="1" t="s">
        <v>149</v>
      </c>
      <c r="B1" s="1"/>
      <c r="C1" s="1"/>
    </row>
    <row r="2" ht="22.5" customHeight="1" spans="1:3">
      <c r="A2" s="65"/>
      <c r="B2" s="65"/>
      <c r="C2" s="127" t="s">
        <v>150</v>
      </c>
    </row>
    <row r="3" ht="24.75" customHeight="1" spans="1:3">
      <c r="A3" s="67" t="s">
        <v>38</v>
      </c>
      <c r="B3" s="68" t="s">
        <v>64</v>
      </c>
      <c r="C3" s="69" t="s">
        <v>39</v>
      </c>
    </row>
    <row r="4" ht="26.25" customHeight="1" spans="1:3">
      <c r="A4" s="128" t="s">
        <v>151</v>
      </c>
      <c r="B4" s="129">
        <v>101</v>
      </c>
      <c r="C4" s="130">
        <v>97.9</v>
      </c>
    </row>
    <row r="5" ht="24.75" customHeight="1" spans="1:3">
      <c r="A5" s="131" t="s">
        <v>152</v>
      </c>
      <c r="B5" s="132">
        <v>98.4</v>
      </c>
      <c r="C5" s="133">
        <v>93.6</v>
      </c>
    </row>
    <row r="6" ht="17.5" spans="1:3">
      <c r="A6" s="131" t="s">
        <v>153</v>
      </c>
      <c r="B6" s="132">
        <v>105.1</v>
      </c>
      <c r="C6" s="133">
        <v>103.8</v>
      </c>
    </row>
    <row r="7" ht="17.5" spans="1:3">
      <c r="A7" s="131" t="s">
        <v>154</v>
      </c>
      <c r="B7" s="132">
        <v>98.4</v>
      </c>
      <c r="C7" s="133">
        <v>87.5</v>
      </c>
    </row>
    <row r="8" ht="17.5" spans="1:3">
      <c r="A8" s="131" t="s">
        <v>155</v>
      </c>
      <c r="B8" s="132">
        <v>68.1</v>
      </c>
      <c r="C8" s="133">
        <v>72.5</v>
      </c>
    </row>
    <row r="9" ht="17.5" spans="1:3">
      <c r="A9" s="131" t="s">
        <v>156</v>
      </c>
      <c r="B9" s="132">
        <v>104.5</v>
      </c>
      <c r="C9" s="133">
        <v>97.8</v>
      </c>
    </row>
    <row r="10" ht="17.5" spans="1:3">
      <c r="A10" s="131" t="s">
        <v>157</v>
      </c>
      <c r="B10" s="132">
        <v>117.5</v>
      </c>
      <c r="C10" s="133">
        <v>101.8</v>
      </c>
    </row>
    <row r="11" ht="17.5" spans="1:3">
      <c r="A11" s="131" t="s">
        <v>158</v>
      </c>
      <c r="B11" s="132">
        <v>108</v>
      </c>
      <c r="C11" s="133">
        <v>98.7</v>
      </c>
    </row>
    <row r="12" ht="17.5" spans="1:3">
      <c r="A12" s="131" t="s">
        <v>159</v>
      </c>
      <c r="B12" s="132">
        <v>105.2</v>
      </c>
      <c r="C12" s="133">
        <v>101.2</v>
      </c>
    </row>
    <row r="13" ht="17.5" spans="1:3">
      <c r="A13" s="131" t="s">
        <v>160</v>
      </c>
      <c r="B13" s="132">
        <v>101.5</v>
      </c>
      <c r="C13" s="133">
        <v>101</v>
      </c>
    </row>
    <row r="14" ht="17.5" spans="1:3">
      <c r="A14" s="131" t="s">
        <v>161</v>
      </c>
      <c r="B14" s="132">
        <v>103.6</v>
      </c>
      <c r="C14" s="133">
        <v>100.6</v>
      </c>
    </row>
    <row r="15" ht="17.5" spans="1:3">
      <c r="A15" s="131" t="s">
        <v>162</v>
      </c>
      <c r="B15" s="132">
        <v>107.4</v>
      </c>
      <c r="C15" s="133">
        <v>103.3</v>
      </c>
    </row>
    <row r="16" ht="17.5" spans="1:3">
      <c r="A16" s="131" t="s">
        <v>163</v>
      </c>
      <c r="B16" s="132">
        <v>106.2</v>
      </c>
      <c r="C16" s="133">
        <v>100.9</v>
      </c>
    </row>
    <row r="17" ht="17.5" spans="1:3">
      <c r="A17" s="131" t="s">
        <v>164</v>
      </c>
      <c r="B17" s="132">
        <v>107</v>
      </c>
      <c r="C17" s="133">
        <v>101.8</v>
      </c>
    </row>
    <row r="18" ht="17.5" spans="1:3">
      <c r="A18" s="131" t="s">
        <v>165</v>
      </c>
      <c r="B18" s="132">
        <v>93.6</v>
      </c>
      <c r="C18" s="133">
        <v>94.4</v>
      </c>
    </row>
    <row r="19" ht="17.5" spans="1:3">
      <c r="A19" s="131" t="s">
        <v>166</v>
      </c>
      <c r="B19" s="132">
        <v>104.4</v>
      </c>
      <c r="C19" s="133">
        <v>100</v>
      </c>
    </row>
    <row r="20" ht="24" customHeight="1" spans="1:3">
      <c r="A20" s="134" t="s">
        <v>167</v>
      </c>
      <c r="B20" s="135">
        <v>102.3</v>
      </c>
      <c r="C20" s="136">
        <v>98.8</v>
      </c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F13" sqref="F13"/>
    </sheetView>
  </sheetViews>
  <sheetFormatPr defaultColWidth="9" defaultRowHeight="14"/>
  <cols>
    <col min="1" max="1" width="14.2545454545455" customWidth="1"/>
    <col min="2" max="2" width="13.8727272727273" customWidth="1"/>
    <col min="3" max="3" width="16.2545454545455" customWidth="1"/>
  </cols>
  <sheetData>
    <row r="1" ht="23.25" customHeight="1" spans="1:3">
      <c r="A1" s="1" t="s">
        <v>168</v>
      </c>
      <c r="B1" s="1"/>
      <c r="C1" s="1"/>
    </row>
    <row r="2" ht="15.75" spans="1:3">
      <c r="A2" s="65"/>
      <c r="B2" s="65"/>
      <c r="C2" s="3" t="s">
        <v>37</v>
      </c>
    </row>
    <row r="3" ht="25.5" customHeight="1" spans="1:3">
      <c r="A3" s="67" t="s">
        <v>169</v>
      </c>
      <c r="B3" s="68" t="s">
        <v>170</v>
      </c>
      <c r="C3" s="69" t="s">
        <v>16</v>
      </c>
    </row>
    <row r="4" ht="17.5" spans="1:3">
      <c r="A4" s="70" t="s">
        <v>171</v>
      </c>
      <c r="B4" s="108">
        <v>4834950</v>
      </c>
      <c r="C4" s="120">
        <v>0.2</v>
      </c>
    </row>
    <row r="5" ht="17.5" spans="1:3">
      <c r="A5" s="70" t="s">
        <v>172</v>
      </c>
      <c r="B5" s="114">
        <v>678579</v>
      </c>
      <c r="C5" s="120">
        <v>1</v>
      </c>
    </row>
    <row r="6" ht="17.5" spans="1:3">
      <c r="A6" s="70" t="s">
        <v>173</v>
      </c>
      <c r="B6" s="121">
        <v>112094</v>
      </c>
      <c r="C6" s="96">
        <v>-2.1</v>
      </c>
    </row>
    <row r="7" ht="17.5" spans="1:3">
      <c r="A7" s="70" t="s">
        <v>174</v>
      </c>
      <c r="B7" s="121">
        <v>145921</v>
      </c>
      <c r="C7" s="96">
        <v>0.9</v>
      </c>
    </row>
    <row r="8" ht="17.5" spans="1:3">
      <c r="A8" s="70" t="s">
        <v>175</v>
      </c>
      <c r="B8" s="121">
        <v>201246</v>
      </c>
      <c r="C8" s="96">
        <v>4.3</v>
      </c>
    </row>
    <row r="9" ht="17.5" spans="1:3">
      <c r="A9" s="70" t="s">
        <v>176</v>
      </c>
      <c r="B9" s="121">
        <v>152146</v>
      </c>
      <c r="C9" s="96">
        <v>0.5</v>
      </c>
    </row>
    <row r="10" ht="17.5" spans="1:3">
      <c r="A10" s="70" t="s">
        <v>177</v>
      </c>
      <c r="B10" s="121">
        <v>365144</v>
      </c>
      <c r="C10" s="96">
        <v>0.2</v>
      </c>
    </row>
    <row r="11" ht="17.5" spans="1:3">
      <c r="A11" s="70" t="s">
        <v>178</v>
      </c>
      <c r="B11" s="121">
        <v>186318</v>
      </c>
      <c r="C11" s="96">
        <v>3</v>
      </c>
    </row>
    <row r="12" ht="17.5" spans="1:3">
      <c r="A12" s="70" t="s">
        <v>179</v>
      </c>
      <c r="B12" s="121">
        <v>90250</v>
      </c>
      <c r="C12" s="96">
        <v>0.2</v>
      </c>
    </row>
    <row r="13" ht="17.5" spans="1:3">
      <c r="A13" s="70" t="s">
        <v>180</v>
      </c>
      <c r="B13" s="121">
        <v>334165</v>
      </c>
      <c r="C13" s="96">
        <v>0.3</v>
      </c>
    </row>
    <row r="14" ht="17.5" spans="1:3">
      <c r="A14" s="70" t="s">
        <v>181</v>
      </c>
      <c r="B14" s="121">
        <v>351471</v>
      </c>
      <c r="C14" s="96">
        <v>1.1</v>
      </c>
    </row>
    <row r="15" ht="17.5" spans="1:3">
      <c r="A15" s="70" t="s">
        <v>182</v>
      </c>
      <c r="B15" s="121">
        <v>560300</v>
      </c>
      <c r="C15" s="96">
        <v>6.6</v>
      </c>
    </row>
    <row r="16" ht="17.5" spans="1:3">
      <c r="A16" s="70" t="s">
        <v>183</v>
      </c>
      <c r="B16" s="121">
        <v>228497</v>
      </c>
      <c r="C16" s="96">
        <v>-1.1</v>
      </c>
    </row>
    <row r="17" ht="17.5" spans="1:3">
      <c r="A17" s="70" t="s">
        <v>184</v>
      </c>
      <c r="B17" s="121">
        <v>370939</v>
      </c>
      <c r="C17" s="96">
        <v>5.8</v>
      </c>
    </row>
    <row r="18" ht="17.5" spans="1:5">
      <c r="A18" s="70" t="s">
        <v>185</v>
      </c>
      <c r="B18" s="121">
        <v>143454</v>
      </c>
      <c r="C18" s="96">
        <v>1</v>
      </c>
      <c r="E18" s="122"/>
    </row>
    <row r="19" ht="17.5" spans="1:3">
      <c r="A19" s="70" t="s">
        <v>186</v>
      </c>
      <c r="B19" s="121">
        <v>117528</v>
      </c>
      <c r="C19" s="96">
        <v>3.5</v>
      </c>
    </row>
    <row r="20" ht="17.5" spans="1:3">
      <c r="A20" s="70" t="s">
        <v>187</v>
      </c>
      <c r="B20" s="121">
        <v>500532</v>
      </c>
      <c r="C20" s="96">
        <v>1.8</v>
      </c>
    </row>
    <row r="21" ht="17.5" spans="1:3">
      <c r="A21" s="70" t="s">
        <v>188</v>
      </c>
      <c r="B21" s="121">
        <v>97975</v>
      </c>
      <c r="C21" s="97">
        <v>-2.5</v>
      </c>
    </row>
    <row r="22" ht="17.5" spans="1:3">
      <c r="A22" s="70" t="s">
        <v>189</v>
      </c>
      <c r="B22" s="121">
        <v>116882</v>
      </c>
      <c r="C22" s="96">
        <v>0.3</v>
      </c>
    </row>
    <row r="23" ht="17.5" spans="1:3">
      <c r="A23" s="70" t="s">
        <v>190</v>
      </c>
      <c r="B23" s="121">
        <v>138837</v>
      </c>
      <c r="C23" s="96">
        <v>0.3</v>
      </c>
    </row>
    <row r="24" ht="17.5" spans="1:3">
      <c r="A24" s="70" t="s">
        <v>191</v>
      </c>
      <c r="B24" s="121">
        <v>166911</v>
      </c>
      <c r="C24" s="96">
        <v>1.5</v>
      </c>
    </row>
    <row r="25" ht="18.25" spans="1:10">
      <c r="A25" s="73" t="s">
        <v>192</v>
      </c>
      <c r="B25" s="123">
        <v>73537</v>
      </c>
      <c r="C25" s="124">
        <v>-7.1</v>
      </c>
      <c r="J25" s="126"/>
    </row>
    <row r="26" ht="15" spans="2:3">
      <c r="B26" s="125"/>
      <c r="C26" s="100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workbookViewId="0">
      <selection activeCell="J12" sqref="J12"/>
    </sheetView>
  </sheetViews>
  <sheetFormatPr defaultColWidth="9" defaultRowHeight="14" outlineLevelCol="4"/>
  <cols>
    <col min="1" max="1" width="11.6272727272727" customWidth="1"/>
    <col min="2" max="2" width="7.5" style="61" customWidth="1"/>
    <col min="3" max="4" width="9.75454545454545" style="61" customWidth="1"/>
    <col min="5" max="5" width="9.62727272727273" style="101" customWidth="1"/>
    <col min="6" max="6" width="4" customWidth="1"/>
  </cols>
  <sheetData>
    <row r="1" ht="29.25" customHeight="1" spans="1:5">
      <c r="A1" s="1" t="s">
        <v>193</v>
      </c>
      <c r="B1" s="1"/>
      <c r="C1" s="1"/>
      <c r="D1" s="1"/>
      <c r="E1"/>
    </row>
    <row r="2" ht="18.25" spans="1:4">
      <c r="A2" s="65"/>
      <c r="B2" s="102"/>
      <c r="C2" s="102"/>
      <c r="D2" s="103" t="s">
        <v>37</v>
      </c>
    </row>
    <row r="3" ht="31.5" customHeight="1" spans="1:5">
      <c r="A3" s="104"/>
      <c r="B3" s="53" t="s">
        <v>194</v>
      </c>
      <c r="C3" s="68" t="s">
        <v>64</v>
      </c>
      <c r="D3" s="68" t="s">
        <v>39</v>
      </c>
      <c r="E3" s="105" t="s">
        <v>16</v>
      </c>
    </row>
    <row r="4" s="51" customFormat="1" ht="17.5" spans="1:5">
      <c r="A4" s="106" t="s">
        <v>195</v>
      </c>
      <c r="B4" s="107">
        <f>VLOOKUP(A4,'[1]2021-9 规上工业总产值 分镇'!$B$1:$C$65536,2,FALSE)</f>
        <v>177</v>
      </c>
      <c r="C4" s="108">
        <f>VLOOKUP(A4,'[1]2021-9 规上工业总产值 分镇'!$B$1:$D$65536,3,FALSE)</f>
        <v>150087.209</v>
      </c>
      <c r="D4" s="108">
        <f>VLOOKUP(A4,'[1]2021-9 规上工业总产值 分镇'!$B$1:$E$65536,4,FALSE)</f>
        <v>1258302.501</v>
      </c>
      <c r="E4" s="109">
        <f>VLOOKUP(A4,'[1]2021-9 规上工业总产值 分镇'!$B$1:$I$65536,8,FALSE)</f>
        <v>13.1999998256454</v>
      </c>
    </row>
    <row r="5" s="51" customFormat="1" ht="17.5" spans="1:5">
      <c r="A5" s="70" t="s">
        <v>196</v>
      </c>
      <c r="B5" s="110">
        <f>VLOOKUP(A5,'[1]2021-9 规上工业总产值 分镇'!$B$1:$C$65536,2,FALSE)</f>
        <v>59</v>
      </c>
      <c r="C5" s="111">
        <f>VLOOKUP(A5,'[1]2021-9 规上工业总产值 分镇'!$B$1:$D$65536,3,FALSE)</f>
        <v>30092.324</v>
      </c>
      <c r="D5" s="111">
        <f>VLOOKUP(A5,'[1]2021-9 规上工业总产值 分镇'!$B$1:$E$65536,4,FALSE)</f>
        <v>260436.063</v>
      </c>
      <c r="E5" s="112">
        <f>VLOOKUP(A5,'[1]2021-9 规上工业总产值 分镇'!$B$1:$I$65536,8,FALSE)</f>
        <v>-2.22705295314176</v>
      </c>
    </row>
    <row r="6" s="51" customFormat="1" ht="17.5" spans="1:5">
      <c r="A6" s="70" t="s">
        <v>197</v>
      </c>
      <c r="B6" s="110">
        <f>VLOOKUP(A6,'[1]2021-9 规上工业总产值 分镇'!$B$1:$C$65536,2,FALSE)</f>
        <v>3</v>
      </c>
      <c r="C6" s="111">
        <f>VLOOKUP(A6,'[1]2021-9 规上工业总产值 分镇'!$B$1:$D$65536,3,FALSE)</f>
        <v>738.2</v>
      </c>
      <c r="D6" s="111">
        <f>VLOOKUP(A6,'[1]2021-9 规上工业总产值 分镇'!$B$1:$E$65536,4,FALSE)</f>
        <v>6296.6</v>
      </c>
      <c r="E6" s="112">
        <f>VLOOKUP(A6,'[1]2021-9 规上工业总产值 分镇'!$B$1:$I$65536,8,FALSE)</f>
        <v>20.9268625138643</v>
      </c>
    </row>
    <row r="7" s="51" customFormat="1" ht="17.5" spans="1:5">
      <c r="A7" s="70" t="s">
        <v>198</v>
      </c>
      <c r="B7" s="110">
        <f>VLOOKUP(A7,'[1]2021-9 规上工业总产值 分镇'!$B$1:$C$65536,2,FALSE)</f>
        <v>2</v>
      </c>
      <c r="C7" s="111">
        <f>VLOOKUP(A7,'[1]2021-9 规上工业总产值 分镇'!$B$1:$D$65536,3,FALSE)</f>
        <v>906.2</v>
      </c>
      <c r="D7" s="111">
        <f>VLOOKUP(A7,'[1]2021-9 规上工业总产值 分镇'!$B$1:$E$65536,4,FALSE)</f>
        <v>7395.8</v>
      </c>
      <c r="E7" s="112">
        <f>VLOOKUP(A7,'[1]2021-9 规上工业总产值 分镇'!$B$1:$I$65536,8,FALSE)</f>
        <v>-9.73275260696805</v>
      </c>
    </row>
    <row r="8" s="51" customFormat="1" ht="17.5" spans="1:5">
      <c r="A8" s="70" t="s">
        <v>199</v>
      </c>
      <c r="B8" s="110">
        <f>VLOOKUP(A8,'[1]2021-9 规上工业总产值 分镇'!$B$1:$C$65536,2,FALSE)</f>
        <v>6</v>
      </c>
      <c r="C8" s="111">
        <f>VLOOKUP(A8,'[1]2021-9 规上工业总产值 分镇'!$B$1:$D$65536,3,FALSE)</f>
        <v>6911.947</v>
      </c>
      <c r="D8" s="111">
        <f>VLOOKUP(A8,'[1]2021-9 规上工业总产值 分镇'!$B$1:$E$65536,4,FALSE)</f>
        <v>38982.126</v>
      </c>
      <c r="E8" s="112">
        <f>VLOOKUP(A8,'[1]2021-9 规上工业总产值 分镇'!$B$1:$I$65536,8,FALSE)</f>
        <v>-2.21041712825135</v>
      </c>
    </row>
    <row r="9" s="51" customFormat="1" ht="17.5" spans="1:5">
      <c r="A9" s="70" t="s">
        <v>200</v>
      </c>
      <c r="B9" s="110">
        <f>VLOOKUP(A9,'[1]2021-9 规上工业总产值 分镇'!$B$1:$C$65536,2,FALSE)</f>
        <v>6</v>
      </c>
      <c r="C9" s="111">
        <f>VLOOKUP(A9,'[1]2021-9 规上工业总产值 分镇'!$B$1:$D$65536,3,FALSE)</f>
        <v>4143.374</v>
      </c>
      <c r="D9" s="111">
        <f>VLOOKUP(A9,'[1]2021-9 规上工业总产值 分镇'!$B$1:$E$65536,4,FALSE)</f>
        <v>40662.67</v>
      </c>
      <c r="E9" s="112">
        <f>VLOOKUP(A9,'[1]2021-9 规上工业总产值 分镇'!$B$1:$I$65536,8,FALSE)</f>
        <v>2.83209030086779</v>
      </c>
    </row>
    <row r="10" s="51" customFormat="1" ht="17.5" spans="1:5">
      <c r="A10" s="70" t="s">
        <v>201</v>
      </c>
      <c r="B10" s="110">
        <f>VLOOKUP(A10,'[1]2021-9 规上工业总产值 分镇'!$B$1:$C$65536,2,FALSE)</f>
        <v>8</v>
      </c>
      <c r="C10" s="111">
        <f>VLOOKUP(A10,'[1]2021-9 规上工业总产值 分镇'!$B$1:$D$65536,3,FALSE)</f>
        <v>4271.2</v>
      </c>
      <c r="D10" s="111">
        <f>VLOOKUP(A10,'[1]2021-9 规上工业总产值 分镇'!$B$1:$E$65536,4,FALSE)</f>
        <v>41899.9</v>
      </c>
      <c r="E10" s="112">
        <f>VLOOKUP(A10,'[1]2021-9 规上工业总产值 分镇'!$B$1:$I$65536,8,FALSE)</f>
        <v>-6.79535347013602</v>
      </c>
    </row>
    <row r="11" s="51" customFormat="1" ht="17.5" spans="1:5">
      <c r="A11" s="70" t="s">
        <v>202</v>
      </c>
      <c r="B11" s="110">
        <f>VLOOKUP(A11,'[1]2021-9 规上工业总产值 分镇'!$B$1:$C$65536,2,FALSE)</f>
        <v>4</v>
      </c>
      <c r="C11" s="111">
        <f>VLOOKUP(A11,'[1]2021-9 规上工业总产值 分镇'!$B$1:$D$65536,3,FALSE)</f>
        <v>788.72</v>
      </c>
      <c r="D11" s="111">
        <f>VLOOKUP(A11,'[1]2021-9 规上工业总产值 分镇'!$B$1:$E$65536,4,FALSE)</f>
        <v>8224.55</v>
      </c>
      <c r="E11" s="112">
        <f>VLOOKUP(A11,'[1]2021-9 规上工业总产值 分镇'!$B$1:$I$65536,8,FALSE)</f>
        <v>-29.6001921121594</v>
      </c>
    </row>
    <row r="12" s="51" customFormat="1" ht="17.5" spans="1:5">
      <c r="A12" s="70" t="s">
        <v>203</v>
      </c>
      <c r="B12" s="110">
        <f>VLOOKUP(A12,'[1]2021-9 规上工业总产值 分镇'!$B$1:$C$65536,2,FALSE)</f>
        <v>8</v>
      </c>
      <c r="C12" s="111">
        <f>VLOOKUP(A12,'[1]2021-9 规上工业总产值 分镇'!$B$1:$D$65536,3,FALSE)</f>
        <v>2387.97</v>
      </c>
      <c r="D12" s="111">
        <f>VLOOKUP(A12,'[1]2021-9 规上工业总产值 分镇'!$B$1:$E$65536,4,FALSE)</f>
        <v>22445.856</v>
      </c>
      <c r="E12" s="112">
        <f>VLOOKUP(A12,'[1]2021-9 规上工业总产值 分镇'!$B$1:$I$65536,8,FALSE)</f>
        <v>-7.86432018544508</v>
      </c>
    </row>
    <row r="13" s="51" customFormat="1" ht="17.5" spans="1:5">
      <c r="A13" s="70" t="s">
        <v>204</v>
      </c>
      <c r="B13" s="113">
        <f>VLOOKUP(A13,'[1]2021-9 规上工业总产值 分镇'!$B$1:$C$65536,2,FALSE)</f>
        <v>0</v>
      </c>
      <c r="C13" s="114">
        <f>VLOOKUP(A13,'[1]2021-9 规上工业总产值 分镇'!$B$1:$D$65536,3,FALSE)</f>
        <v>0</v>
      </c>
      <c r="D13" s="114">
        <f>VLOOKUP(A13,'[1]2021-9 规上工业总产值 分镇'!$B$1:$E$65536,4,FALSE)</f>
        <v>0</v>
      </c>
      <c r="E13" s="115" t="s">
        <v>71</v>
      </c>
    </row>
    <row r="14" s="51" customFormat="1" ht="17.5" spans="1:5">
      <c r="A14" s="70" t="s">
        <v>205</v>
      </c>
      <c r="B14" s="110">
        <f>VLOOKUP(A14,'[1]2021-9 规上工业总产值 分镇'!$B$1:$C$65536,2,FALSE)</f>
        <v>6</v>
      </c>
      <c r="C14" s="111">
        <f>VLOOKUP(A14,'[1]2021-9 规上工业总产值 分镇'!$B$1:$D$65536,3,FALSE)</f>
        <v>2935.66</v>
      </c>
      <c r="D14" s="111">
        <f>VLOOKUP(A14,'[1]2021-9 规上工业总产值 分镇'!$B$1:$E$65536,4,FALSE)</f>
        <v>33747.439</v>
      </c>
      <c r="E14" s="112">
        <f>VLOOKUP(A14,'[1]2021-9 规上工业总产值 分镇'!$B$1:$I$65536,8,FALSE)</f>
        <v>-13.254105685286</v>
      </c>
    </row>
    <row r="15" s="51" customFormat="1" ht="17.5" spans="1:5">
      <c r="A15" s="70" t="s">
        <v>206</v>
      </c>
      <c r="B15" s="110">
        <f>VLOOKUP(A15,'[1]2021-9 规上工业总产值 分镇'!$B$1:$C$65536,2,FALSE)</f>
        <v>15</v>
      </c>
      <c r="C15" s="111">
        <f>VLOOKUP(A15,'[1]2021-9 规上工业总产值 分镇'!$B$1:$D$65536,3,FALSE)</f>
        <v>65782.796</v>
      </c>
      <c r="D15" s="111">
        <f>VLOOKUP(A15,'[1]2021-9 规上工业总产值 分镇'!$B$1:$E$65536,4,FALSE)</f>
        <v>541964.589</v>
      </c>
      <c r="E15" s="112">
        <f>VLOOKUP(A15,'[1]2021-9 规上工业总产值 分镇'!$B$1:$I$65536,8,FALSE)</f>
        <v>57.4173561567474</v>
      </c>
    </row>
    <row r="16" s="51" customFormat="1" ht="17.5" spans="1:5">
      <c r="A16" s="70" t="s">
        <v>207</v>
      </c>
      <c r="B16" s="110">
        <f>VLOOKUP(A16,'[1]2021-9 规上工业总产值 分镇'!$B$1:$C$65536,2,FALSE)</f>
        <v>6</v>
      </c>
      <c r="C16" s="111">
        <f>VLOOKUP(A16,'[1]2021-9 规上工业总产值 分镇'!$B$1:$D$65536,3,FALSE)</f>
        <v>2414.8</v>
      </c>
      <c r="D16" s="111">
        <f>VLOOKUP(A16,'[1]2021-9 规上工业总产值 分镇'!$B$1:$E$65536,4,FALSE)</f>
        <v>20208.197</v>
      </c>
      <c r="E16" s="112">
        <f>VLOOKUP(A16,'[1]2021-9 规上工业总产值 分镇'!$B$1:$I$65536,8,FALSE)</f>
        <v>-2.54303972665444</v>
      </c>
    </row>
    <row r="17" s="51" customFormat="1" ht="17.5" spans="1:5">
      <c r="A17" s="70" t="s">
        <v>208</v>
      </c>
      <c r="B17" s="110">
        <f>VLOOKUP(A17,'[1]2021-9 规上工业总产值 分镇'!$B$1:$C$65536,2,FALSE)</f>
        <v>5</v>
      </c>
      <c r="C17" s="111">
        <f>VLOOKUP(A17,'[1]2021-9 规上工业总产值 分镇'!$B$1:$D$65536,3,FALSE)</f>
        <v>2810.121</v>
      </c>
      <c r="D17" s="111">
        <f>VLOOKUP(A17,'[1]2021-9 规上工业总产值 分镇'!$B$1:$E$65536,4,FALSE)</f>
        <v>21761.14</v>
      </c>
      <c r="E17" s="112">
        <f>VLOOKUP(A17,'[1]2021-9 规上工业总产值 分镇'!$B$1:$I$65536,8,FALSE)</f>
        <v>-49.9720548094658</v>
      </c>
    </row>
    <row r="18" s="51" customFormat="1" ht="17.5" spans="1:5">
      <c r="A18" s="70" t="s">
        <v>209</v>
      </c>
      <c r="B18" s="110">
        <f>VLOOKUP(A18,'[1]2021-9 规上工业总产值 分镇'!$B$1:$C$65536,2,FALSE)</f>
        <v>5</v>
      </c>
      <c r="C18" s="111">
        <f>VLOOKUP(A18,'[1]2021-9 规上工业总产值 分镇'!$B$1:$D$65536,3,FALSE)</f>
        <v>2570.2</v>
      </c>
      <c r="D18" s="111">
        <f>VLOOKUP(A18,'[1]2021-9 规上工业总产值 分镇'!$B$1:$E$65536,4,FALSE)</f>
        <v>16058.926</v>
      </c>
      <c r="E18" s="112">
        <f>VLOOKUP(A18,'[1]2021-9 规上工业总产值 分镇'!$B$1:$I$65536,8,FALSE)</f>
        <v>26.9748097061136</v>
      </c>
    </row>
    <row r="19" s="51" customFormat="1" ht="17.5" spans="1:5">
      <c r="A19" s="70" t="s">
        <v>210</v>
      </c>
      <c r="B19" s="110">
        <f>VLOOKUP(A19,'[1]2021-9 规上工业总产值 分镇'!$B$1:$C$65536,2,FALSE)</f>
        <v>3</v>
      </c>
      <c r="C19" s="111">
        <f>VLOOKUP(A19,'[1]2021-9 规上工业总产值 分镇'!$B$1:$D$65536,3,FALSE)</f>
        <v>213.7</v>
      </c>
      <c r="D19" s="111">
        <f>VLOOKUP(A19,'[1]2021-9 规上工业总产值 分镇'!$B$1:$E$65536,4,FALSE)</f>
        <v>2418.6</v>
      </c>
      <c r="E19" s="112">
        <f>VLOOKUP(A19,'[1]2021-9 规上工业总产值 分镇'!$B$1:$I$65536,8,FALSE)</f>
        <v>-27.7123986110641</v>
      </c>
    </row>
    <row r="20" s="51" customFormat="1" ht="17.5" spans="1:5">
      <c r="A20" s="70" t="s">
        <v>211</v>
      </c>
      <c r="B20" s="110">
        <f>VLOOKUP(A20,'[1]2021-9 规上工业总产值 分镇'!$B$1:$C$65536,2,FALSE)</f>
        <v>5</v>
      </c>
      <c r="C20" s="111">
        <f>VLOOKUP(A20,'[1]2021-9 规上工业总产值 分镇'!$B$1:$D$65536,3,FALSE)</f>
        <v>1054.7</v>
      </c>
      <c r="D20" s="111">
        <f>VLOOKUP(A20,'[1]2021-9 规上工业总产值 分镇'!$B$1:$E$65536,4,FALSE)</f>
        <v>13938.9</v>
      </c>
      <c r="E20" s="112">
        <f>VLOOKUP(A20,'[1]2021-9 规上工业总产值 分镇'!$B$1:$I$65536,8,FALSE)</f>
        <v>8.18670445517145</v>
      </c>
    </row>
    <row r="21" s="51" customFormat="1" ht="17.5" spans="1:5">
      <c r="A21" s="70" t="s">
        <v>212</v>
      </c>
      <c r="B21" s="110">
        <f>VLOOKUP(A21,'[1]2021-9 规上工业总产值 分镇'!$B$1:$C$65536,2,FALSE)</f>
        <v>24</v>
      </c>
      <c r="C21" s="111">
        <f>VLOOKUP(A21,'[1]2021-9 规上工业总产值 分镇'!$B$1:$D$65536,3,FALSE)</f>
        <v>19694.494</v>
      </c>
      <c r="D21" s="111">
        <f>VLOOKUP(A21,'[1]2021-9 规上工业总产值 分镇'!$B$1:$E$65536,4,FALSE)</f>
        <v>159525.027</v>
      </c>
      <c r="E21" s="112">
        <f>VLOOKUP(A21,'[1]2021-9 规上工业总产值 分镇'!$B$1:$I$65536,8,FALSE)</f>
        <v>-5.02328968800015</v>
      </c>
    </row>
    <row r="22" s="51" customFormat="1" ht="17.5" spans="1:5">
      <c r="A22" s="70" t="s">
        <v>213</v>
      </c>
      <c r="B22" s="110">
        <f>VLOOKUP(A22,'[1]2021-9 规上工业总产值 分镇'!$B$1:$C$65536,2,FALSE)</f>
        <v>3</v>
      </c>
      <c r="C22" s="111">
        <f>VLOOKUP(A22,'[1]2021-9 规上工业总产值 分镇'!$B$1:$D$65536,3,FALSE)</f>
        <v>289.7</v>
      </c>
      <c r="D22" s="111">
        <f>VLOOKUP(A22,'[1]2021-9 规上工业总产值 分镇'!$B$1:$E$65536,4,FALSE)</f>
        <v>4307.836</v>
      </c>
      <c r="E22" s="112">
        <f>VLOOKUP(A22,'[1]2021-9 规上工业总产值 分镇'!$B$1:$I$65536,8,FALSE)</f>
        <v>-30.8426209535262</v>
      </c>
    </row>
    <row r="23" s="51" customFormat="1" ht="17.5" spans="1:5">
      <c r="A23" s="70" t="s">
        <v>214</v>
      </c>
      <c r="B23" s="110">
        <f>VLOOKUP(A23,'[1]2021-9 规上工业总产值 分镇'!$B$1:$C$65536,2,FALSE)</f>
        <v>2</v>
      </c>
      <c r="C23" s="111">
        <f>VLOOKUP(A23,'[1]2021-9 规上工业总产值 分镇'!$B$1:$D$65536,3,FALSE)</f>
        <v>500.7</v>
      </c>
      <c r="D23" s="111">
        <f>VLOOKUP(A23,'[1]2021-9 规上工业总产值 分镇'!$B$1:$E$65536,4,FALSE)</f>
        <v>3754.4</v>
      </c>
      <c r="E23" s="112">
        <f>VLOOKUP(A23,'[1]2021-9 规上工业总产值 分镇'!$B$1:$I$65536,8,FALSE)</f>
        <v>-10.3039706930905</v>
      </c>
    </row>
    <row r="24" s="51" customFormat="1" ht="17.5" spans="1:5">
      <c r="A24" s="70" t="s">
        <v>215</v>
      </c>
      <c r="B24" s="110">
        <f>VLOOKUP(A24,'[1]2021-9 规上工业总产值 分镇'!$B$1:$C$65536,2,FALSE)</f>
        <v>2</v>
      </c>
      <c r="C24" s="111">
        <f>VLOOKUP(A24,'[1]2021-9 规上工业总产值 分镇'!$B$1:$D$65536,3,FALSE)</f>
        <v>529</v>
      </c>
      <c r="D24" s="111">
        <f>VLOOKUP(A24,'[1]2021-9 规上工业总产值 分镇'!$B$1:$E$65536,4,FALSE)</f>
        <v>4413.6</v>
      </c>
      <c r="E24" s="112">
        <f>VLOOKUP(A24,'[1]2021-9 规上工业总产值 分镇'!$B$1:$I$65536,8,FALSE)</f>
        <v>35.6520284786542</v>
      </c>
    </row>
    <row r="25" s="51" customFormat="1" ht="17.5" spans="1:5">
      <c r="A25" s="70" t="s">
        <v>216</v>
      </c>
      <c r="B25" s="110">
        <f>VLOOKUP(A25,'[1]2021-9 规上工业总产值 分镇'!$B$1:$C$65536,2,FALSE)</f>
        <v>4</v>
      </c>
      <c r="C25" s="111">
        <f>VLOOKUP(A25,'[1]2021-9 规上工业总产值 分镇'!$B$1:$D$65536,3,FALSE)</f>
        <v>570.303</v>
      </c>
      <c r="D25" s="111">
        <f>VLOOKUP(A25,'[1]2021-9 规上工业总产值 分镇'!$B$1:$E$65536,4,FALSE)</f>
        <v>5674.882</v>
      </c>
      <c r="E25" s="112">
        <f>VLOOKUP(A25,'[1]2021-9 规上工业总产值 分镇'!$B$1:$I$65536,8,FALSE)</f>
        <v>-37.6785715023047</v>
      </c>
    </row>
    <row r="26" s="51" customFormat="1" ht="17.5" spans="1:5">
      <c r="A26" s="116" t="s">
        <v>217</v>
      </c>
      <c r="B26" s="117">
        <f>VLOOKUP(A26,'[1]2021-9 规上工业总产值 分镇'!$B$1:$C$65536,2,FALSE)</f>
        <v>0</v>
      </c>
      <c r="C26" s="118">
        <f>VLOOKUP(A26,'[1]2021-9 规上工业总产值 分镇'!$B$1:$D$65536,3,FALSE)</f>
        <v>0</v>
      </c>
      <c r="D26" s="118">
        <f>VLOOKUP(A26,'[1]2021-9 规上工业总产值 分镇'!$B$1:$E$65536,4,FALSE)</f>
        <v>0</v>
      </c>
      <c r="E26" s="119" t="s">
        <v>71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4" workbookViewId="0">
      <selection activeCell="B4" sqref="B4:C25"/>
    </sheetView>
  </sheetViews>
  <sheetFormatPr defaultColWidth="9" defaultRowHeight="14" outlineLevelCol="2"/>
  <cols>
    <col min="1" max="1" width="14" customWidth="1"/>
    <col min="2" max="2" width="14.2545454545455" customWidth="1"/>
    <col min="3" max="3" width="12.2545454545455" customWidth="1"/>
  </cols>
  <sheetData>
    <row r="1" ht="24" customHeight="1" spans="1:3">
      <c r="A1" s="1" t="s">
        <v>218</v>
      </c>
      <c r="B1" s="1"/>
      <c r="C1" s="1"/>
    </row>
    <row r="2" ht="15.75" spans="1:3">
      <c r="A2" s="65"/>
      <c r="B2" s="65"/>
      <c r="C2" s="3" t="s">
        <v>37</v>
      </c>
    </row>
    <row r="3" ht="24.75" customHeight="1" spans="1:3">
      <c r="A3" s="67" t="s">
        <v>169</v>
      </c>
      <c r="B3" s="68" t="s">
        <v>39</v>
      </c>
      <c r="C3" s="69" t="s">
        <v>16</v>
      </c>
    </row>
    <row r="4" ht="18.75" customHeight="1" spans="1:3">
      <c r="A4" s="70" t="s">
        <v>171</v>
      </c>
      <c r="B4" s="92">
        <v>743746</v>
      </c>
      <c r="C4" s="93">
        <v>0.0970357659567309</v>
      </c>
    </row>
    <row r="5" ht="18.75" customHeight="1" spans="1:3">
      <c r="A5" s="70" t="s">
        <v>172</v>
      </c>
      <c r="B5" s="94">
        <v>39550</v>
      </c>
      <c r="C5" s="93">
        <v>24.7437312726699</v>
      </c>
    </row>
    <row r="6" ht="17.5" spans="1:3">
      <c r="A6" s="70" t="s">
        <v>173</v>
      </c>
      <c r="B6" s="95">
        <v>73499</v>
      </c>
      <c r="C6" s="96">
        <v>0.636689760933264</v>
      </c>
    </row>
    <row r="7" ht="17.5" spans="1:3">
      <c r="A7" s="70" t="s">
        <v>174</v>
      </c>
      <c r="B7" s="95">
        <v>88634</v>
      </c>
      <c r="C7" s="96">
        <v>-1.28524969929166</v>
      </c>
    </row>
    <row r="8" ht="17.5" spans="1:3">
      <c r="A8" s="70" t="s">
        <v>175</v>
      </c>
      <c r="B8" s="95">
        <v>123784</v>
      </c>
      <c r="C8" s="96">
        <v>138.877495287142</v>
      </c>
    </row>
    <row r="9" ht="17.5" spans="1:3">
      <c r="A9" s="70" t="s">
        <v>176</v>
      </c>
      <c r="B9" s="95">
        <v>11461</v>
      </c>
      <c r="C9" s="96">
        <v>-67.1708142486786</v>
      </c>
    </row>
    <row r="10" ht="17.5" spans="1:3">
      <c r="A10" s="70" t="s">
        <v>177</v>
      </c>
      <c r="B10" s="95">
        <v>32195</v>
      </c>
      <c r="C10" s="96">
        <v>-32.9742999154038</v>
      </c>
    </row>
    <row r="11" ht="17.5" spans="1:3">
      <c r="A11" s="70" t="s">
        <v>178</v>
      </c>
      <c r="B11" s="95">
        <v>3847</v>
      </c>
      <c r="C11" s="96">
        <v>68.8762071992976</v>
      </c>
    </row>
    <row r="12" ht="17.5" spans="1:3">
      <c r="A12" s="70" t="s">
        <v>179</v>
      </c>
      <c r="B12" s="95">
        <v>2201</v>
      </c>
      <c r="C12" s="96">
        <v>-35.6996786444639</v>
      </c>
    </row>
    <row r="13" ht="17.5" spans="1:3">
      <c r="A13" s="70" t="s">
        <v>180</v>
      </c>
      <c r="B13" s="95">
        <v>28537</v>
      </c>
      <c r="C13" s="96">
        <v>-47.119295992296</v>
      </c>
    </row>
    <row r="14" ht="17.5" spans="1:3">
      <c r="A14" s="70" t="s">
        <v>181</v>
      </c>
      <c r="B14" s="95">
        <v>13936</v>
      </c>
      <c r="C14" s="96">
        <v>-42.575388345474</v>
      </c>
    </row>
    <row r="15" ht="17.5" spans="1:3">
      <c r="A15" s="70" t="s">
        <v>182</v>
      </c>
      <c r="B15" s="95">
        <v>65365</v>
      </c>
      <c r="C15" s="96">
        <v>397.336985467549</v>
      </c>
    </row>
    <row r="16" ht="17.5" spans="1:3">
      <c r="A16" s="70" t="s">
        <v>183</v>
      </c>
      <c r="B16" s="95">
        <v>5910</v>
      </c>
      <c r="C16" s="96">
        <v>88.2855185816461</v>
      </c>
    </row>
    <row r="17" ht="17.5" spans="1:3">
      <c r="A17" s="70" t="s">
        <v>184</v>
      </c>
      <c r="B17" s="95">
        <v>8714</v>
      </c>
      <c r="C17" s="96">
        <v>135.320169374352</v>
      </c>
    </row>
    <row r="18" ht="17.5" spans="1:3">
      <c r="A18" s="70" t="s">
        <v>185</v>
      </c>
      <c r="B18" s="95">
        <v>4754</v>
      </c>
      <c r="C18" s="96">
        <v>37.3194685153091</v>
      </c>
    </row>
    <row r="19" ht="17.5" spans="1:3">
      <c r="A19" s="70" t="s">
        <v>186</v>
      </c>
      <c r="B19" s="95">
        <v>6460</v>
      </c>
      <c r="C19" s="96">
        <v>-7.30145938498106</v>
      </c>
    </row>
    <row r="20" ht="17.5" spans="1:3">
      <c r="A20" s="70" t="s">
        <v>187</v>
      </c>
      <c r="B20" s="95">
        <v>37115</v>
      </c>
      <c r="C20" s="96">
        <v>-31.298914472839</v>
      </c>
    </row>
    <row r="21" ht="17.5" spans="1:3">
      <c r="A21" s="70" t="s">
        <v>188</v>
      </c>
      <c r="B21" s="95">
        <v>1065</v>
      </c>
      <c r="C21" s="97">
        <v>47.1197679237464</v>
      </c>
    </row>
    <row r="22" ht="17.5" spans="1:3">
      <c r="A22" s="70" t="s">
        <v>189</v>
      </c>
      <c r="B22" s="95">
        <v>976</v>
      </c>
      <c r="C22" s="96">
        <v>209.84126984127</v>
      </c>
    </row>
    <row r="23" ht="17.5" spans="1:3">
      <c r="A23" s="70" t="s">
        <v>190</v>
      </c>
      <c r="B23" s="95">
        <v>1766</v>
      </c>
      <c r="C23" s="96">
        <v>-55.0864699898271</v>
      </c>
    </row>
    <row r="24" ht="17.5" spans="1:3">
      <c r="A24" s="70" t="s">
        <v>191</v>
      </c>
      <c r="B24" s="95">
        <v>5796</v>
      </c>
      <c r="C24" s="96">
        <v>-74.5547983461689</v>
      </c>
    </row>
    <row r="25" ht="18.25" spans="1:3">
      <c r="A25" s="73" t="s">
        <v>192</v>
      </c>
      <c r="B25" s="98">
        <v>8092</v>
      </c>
      <c r="C25" s="99">
        <v>-65.8638490608528</v>
      </c>
    </row>
    <row r="26" spans="1:3">
      <c r="A26" s="4"/>
      <c r="C26" s="100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C5" sqref="C5"/>
    </sheetView>
  </sheetViews>
  <sheetFormatPr defaultColWidth="9" defaultRowHeight="14" outlineLevelCol="2"/>
  <cols>
    <col min="1" max="1" width="15.6272727272727" customWidth="1"/>
    <col min="2" max="2" width="12" style="76" customWidth="1"/>
    <col min="3" max="3" width="10.5" style="77" customWidth="1"/>
    <col min="4" max="4" width="12.6272727272727"/>
    <col min="5" max="5" width="13.7545454545455"/>
    <col min="7" max="7" width="17.5" customWidth="1"/>
  </cols>
  <sheetData>
    <row r="1" ht="28.5" customHeight="1" spans="1:3">
      <c r="A1" s="1" t="s">
        <v>219</v>
      </c>
      <c r="B1" s="78"/>
      <c r="C1" s="79"/>
    </row>
    <row r="2" ht="22.5" customHeight="1" spans="1:3">
      <c r="A2" s="51"/>
      <c r="B2" s="80"/>
      <c r="C2" s="81" t="s">
        <v>37</v>
      </c>
    </row>
    <row r="3" ht="22.5" customHeight="1" spans="1:3">
      <c r="A3" s="5" t="s">
        <v>169</v>
      </c>
      <c r="B3" s="82" t="s">
        <v>39</v>
      </c>
      <c r="C3" s="83" t="s">
        <v>16</v>
      </c>
    </row>
    <row r="4" ht="21" spans="1:3">
      <c r="A4" s="84" t="s">
        <v>172</v>
      </c>
      <c r="B4" s="85">
        <v>9015.275235</v>
      </c>
      <c r="C4" s="86">
        <v>12.2607208703904</v>
      </c>
    </row>
    <row r="5" ht="21" spans="1:3">
      <c r="A5" s="87" t="s">
        <v>173</v>
      </c>
      <c r="B5" s="85">
        <v>9899.722725</v>
      </c>
      <c r="C5" s="86">
        <v>32.4507627591487</v>
      </c>
    </row>
    <row r="6" ht="21" spans="1:3">
      <c r="A6" s="87" t="s">
        <v>174</v>
      </c>
      <c r="B6" s="85">
        <v>11010.643405</v>
      </c>
      <c r="C6" s="86">
        <v>14.3777962165849</v>
      </c>
    </row>
    <row r="7" ht="21" spans="1:3">
      <c r="A7" s="87" t="s">
        <v>175</v>
      </c>
      <c r="B7" s="85">
        <v>5209.18517</v>
      </c>
      <c r="C7" s="86">
        <v>3.31831538939732</v>
      </c>
    </row>
    <row r="8" ht="21" spans="1:3">
      <c r="A8" s="87" t="s">
        <v>176</v>
      </c>
      <c r="B8" s="85">
        <v>699.02461</v>
      </c>
      <c r="C8" s="86">
        <v>-20.6277736011365</v>
      </c>
    </row>
    <row r="9" ht="21" spans="1:3">
      <c r="A9" s="87" t="s">
        <v>177</v>
      </c>
      <c r="B9" s="85">
        <v>2525.52301</v>
      </c>
      <c r="C9" s="86">
        <v>0.202907948785611</v>
      </c>
    </row>
    <row r="10" ht="21" spans="1:3">
      <c r="A10" s="87" t="s">
        <v>178</v>
      </c>
      <c r="B10" s="85">
        <v>1083.64675</v>
      </c>
      <c r="C10" s="86">
        <v>37.9463969741702</v>
      </c>
    </row>
    <row r="11" ht="21" spans="1:3">
      <c r="A11" s="87" t="s">
        <v>179</v>
      </c>
      <c r="B11" s="85">
        <v>190.115235</v>
      </c>
      <c r="C11" s="86">
        <v>-7.78124466425555</v>
      </c>
    </row>
    <row r="12" ht="21" spans="1:3">
      <c r="A12" s="87" t="s">
        <v>180</v>
      </c>
      <c r="B12" s="85">
        <v>986.57189</v>
      </c>
      <c r="C12" s="86">
        <v>-17.5353130437341</v>
      </c>
    </row>
    <row r="13" ht="21" spans="1:3">
      <c r="A13" s="87" t="s">
        <v>181</v>
      </c>
      <c r="B13" s="85">
        <v>2376.43133</v>
      </c>
      <c r="C13" s="86">
        <v>27.804421692885</v>
      </c>
    </row>
    <row r="14" ht="21" spans="1:3">
      <c r="A14" s="87" t="s">
        <v>182</v>
      </c>
      <c r="B14" s="85">
        <v>2300.0251</v>
      </c>
      <c r="C14" s="86">
        <v>-7.42170739235234</v>
      </c>
    </row>
    <row r="15" ht="21" spans="1:3">
      <c r="A15" s="87" t="s">
        <v>183</v>
      </c>
      <c r="B15" s="85">
        <v>414.201045</v>
      </c>
      <c r="C15" s="86">
        <v>-33.0417518057019</v>
      </c>
    </row>
    <row r="16" ht="21" spans="1:3">
      <c r="A16" s="87" t="s">
        <v>184</v>
      </c>
      <c r="B16" s="85">
        <v>932.18423</v>
      </c>
      <c r="C16" s="86">
        <v>13.156564381372</v>
      </c>
    </row>
    <row r="17" ht="21" spans="1:3">
      <c r="A17" s="87" t="s">
        <v>185</v>
      </c>
      <c r="B17" s="85">
        <v>373.734035</v>
      </c>
      <c r="C17" s="86">
        <v>-8.71504247404894</v>
      </c>
    </row>
    <row r="18" ht="21" spans="1:3">
      <c r="A18" s="87" t="s">
        <v>186</v>
      </c>
      <c r="B18" s="85">
        <v>541.812075</v>
      </c>
      <c r="C18" s="86">
        <v>0.98729280872057</v>
      </c>
    </row>
    <row r="19" ht="21" spans="1:3">
      <c r="A19" s="87" t="s">
        <v>187</v>
      </c>
      <c r="B19" s="85">
        <v>3697.872595</v>
      </c>
      <c r="C19" s="86">
        <v>-7.05074560664535</v>
      </c>
    </row>
    <row r="20" ht="21" spans="1:3">
      <c r="A20" s="87" t="s">
        <v>188</v>
      </c>
      <c r="B20" s="85">
        <v>505.5006</v>
      </c>
      <c r="C20" s="86">
        <v>8.73779766533449</v>
      </c>
    </row>
    <row r="21" ht="21" spans="1:3">
      <c r="A21" s="87" t="s">
        <v>189</v>
      </c>
      <c r="B21" s="85">
        <v>310.88523</v>
      </c>
      <c r="C21" s="86">
        <v>8.25342952293802</v>
      </c>
    </row>
    <row r="22" ht="21" spans="1:3">
      <c r="A22" s="87" t="s">
        <v>190</v>
      </c>
      <c r="B22" s="85">
        <v>304.10901</v>
      </c>
      <c r="C22" s="86">
        <v>2.13616789466013</v>
      </c>
    </row>
    <row r="23" ht="21" spans="1:3">
      <c r="A23" s="87" t="s">
        <v>191</v>
      </c>
      <c r="B23" s="85">
        <v>722.837395</v>
      </c>
      <c r="C23" s="86">
        <v>6.28633112037467</v>
      </c>
    </row>
    <row r="24" ht="21.75" spans="1:3">
      <c r="A24" s="88" t="s">
        <v>192</v>
      </c>
      <c r="B24" s="89">
        <v>128.509205</v>
      </c>
      <c r="C24" s="90">
        <v>14.2786554322936</v>
      </c>
    </row>
    <row r="25" spans="3:3">
      <c r="C25" s="91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90" zoomScaleNormal="90" workbookViewId="0">
      <selection activeCell="V11" sqref="V11"/>
    </sheetView>
  </sheetViews>
  <sheetFormatPr defaultColWidth="9" defaultRowHeight="14" outlineLevelCol="4"/>
  <cols>
    <col min="1" max="1" width="13.1272727272727" customWidth="1"/>
    <col min="2" max="3" width="11.2545454545455" customWidth="1"/>
    <col min="5" max="5" width="10.3727272727273"/>
  </cols>
  <sheetData>
    <row r="1" ht="29.25" customHeight="1" spans="1:3">
      <c r="A1" s="1" t="s">
        <v>220</v>
      </c>
      <c r="B1" s="1"/>
      <c r="C1" s="1"/>
    </row>
    <row r="2" ht="24" customHeight="1" spans="1:5">
      <c r="A2" s="65"/>
      <c r="B2" s="65"/>
      <c r="C2" s="3" t="s">
        <v>37</v>
      </c>
      <c r="E2" s="66"/>
    </row>
    <row r="3" ht="18.75" customHeight="1" spans="1:5">
      <c r="A3" s="67" t="s">
        <v>169</v>
      </c>
      <c r="B3" s="68" t="s">
        <v>39</v>
      </c>
      <c r="C3" s="69" t="s">
        <v>16</v>
      </c>
      <c r="E3" s="66"/>
    </row>
    <row r="4" ht="17.5" spans="1:5">
      <c r="A4" s="70" t="s">
        <v>171</v>
      </c>
      <c r="B4" s="71">
        <v>2206929</v>
      </c>
      <c r="C4" s="72">
        <v>10.2</v>
      </c>
      <c r="E4" s="66"/>
    </row>
    <row r="5" ht="17.5" spans="1:5">
      <c r="A5" s="70" t="s">
        <v>172</v>
      </c>
      <c r="B5" s="71">
        <v>454775</v>
      </c>
      <c r="C5" s="72">
        <v>11.6</v>
      </c>
      <c r="E5" s="66"/>
    </row>
    <row r="6" ht="17.5" spans="1:5">
      <c r="A6" s="70" t="s">
        <v>173</v>
      </c>
      <c r="B6" s="71">
        <v>97111</v>
      </c>
      <c r="C6" s="72">
        <v>11.5</v>
      </c>
      <c r="E6" s="66"/>
    </row>
    <row r="7" ht="17.5" spans="1:5">
      <c r="A7" s="70" t="s">
        <v>174</v>
      </c>
      <c r="B7" s="71">
        <v>230309</v>
      </c>
      <c r="C7" s="72">
        <v>9.4</v>
      </c>
      <c r="E7" s="66"/>
    </row>
    <row r="8" ht="17.5" spans="1:5">
      <c r="A8" s="70" t="s">
        <v>175</v>
      </c>
      <c r="B8" s="71">
        <v>43058</v>
      </c>
      <c r="C8" s="72">
        <v>11.3</v>
      </c>
      <c r="E8" s="66"/>
    </row>
    <row r="9" ht="17.5" spans="1:5">
      <c r="A9" s="70" t="s">
        <v>176</v>
      </c>
      <c r="B9" s="71">
        <v>25824</v>
      </c>
      <c r="C9" s="72">
        <v>9.8</v>
      </c>
      <c r="E9" s="66"/>
    </row>
    <row r="10" ht="17.5" spans="1:5">
      <c r="A10" s="70" t="s">
        <v>177</v>
      </c>
      <c r="B10" s="71">
        <v>56165</v>
      </c>
      <c r="C10" s="72">
        <v>9.8</v>
      </c>
      <c r="E10" s="66"/>
    </row>
    <row r="11" ht="17.5" spans="1:5">
      <c r="A11" s="70" t="s">
        <v>178</v>
      </c>
      <c r="B11" s="71">
        <v>70586</v>
      </c>
      <c r="C11" s="72">
        <v>9.8</v>
      </c>
      <c r="E11" s="66"/>
    </row>
    <row r="12" ht="17.5" spans="1:5">
      <c r="A12" s="70" t="s">
        <v>179</v>
      </c>
      <c r="B12" s="71">
        <v>37712</v>
      </c>
      <c r="C12" s="72">
        <v>9.5</v>
      </c>
      <c r="E12" s="66"/>
    </row>
    <row r="13" ht="17.5" spans="1:5">
      <c r="A13" s="70" t="s">
        <v>180</v>
      </c>
      <c r="B13" s="71">
        <v>110143</v>
      </c>
      <c r="C13" s="72">
        <v>9.4</v>
      </c>
      <c r="E13" s="66"/>
    </row>
    <row r="14" ht="17.5" spans="1:5">
      <c r="A14" s="70" t="s">
        <v>181</v>
      </c>
      <c r="B14" s="71">
        <v>146292</v>
      </c>
      <c r="C14" s="72">
        <v>9.5</v>
      </c>
      <c r="E14" s="66"/>
    </row>
    <row r="15" ht="17.5" spans="1:5">
      <c r="A15" s="70" t="s">
        <v>182</v>
      </c>
      <c r="B15" s="71">
        <v>231997</v>
      </c>
      <c r="C15" s="72">
        <v>9.3</v>
      </c>
      <c r="E15" s="66"/>
    </row>
    <row r="16" ht="17.5" spans="1:5">
      <c r="A16" s="70" t="s">
        <v>183</v>
      </c>
      <c r="B16" s="71">
        <v>78494</v>
      </c>
      <c r="C16" s="72">
        <v>11.4</v>
      </c>
      <c r="E16" s="66"/>
    </row>
    <row r="17" ht="17.5" spans="1:5">
      <c r="A17" s="70" t="s">
        <v>184</v>
      </c>
      <c r="B17" s="71">
        <v>129351</v>
      </c>
      <c r="C17" s="72">
        <v>10.4</v>
      </c>
      <c r="E17" s="66"/>
    </row>
    <row r="18" ht="17.5" spans="1:5">
      <c r="A18" s="70" t="s">
        <v>185</v>
      </c>
      <c r="B18" s="71">
        <v>52818</v>
      </c>
      <c r="C18" s="72">
        <v>11</v>
      </c>
      <c r="E18" s="66"/>
    </row>
    <row r="19" ht="17.5" spans="1:5">
      <c r="A19" s="70" t="s">
        <v>186</v>
      </c>
      <c r="B19" s="71">
        <v>23536</v>
      </c>
      <c r="C19" s="72">
        <v>11.2</v>
      </c>
      <c r="E19" s="66"/>
    </row>
    <row r="20" ht="17.5" spans="1:5">
      <c r="A20" s="70" t="s">
        <v>187</v>
      </c>
      <c r="B20" s="71">
        <v>147062</v>
      </c>
      <c r="C20" s="72">
        <v>9.8</v>
      </c>
      <c r="E20" s="66"/>
    </row>
    <row r="21" ht="17.5" spans="1:5">
      <c r="A21" s="70" t="s">
        <v>188</v>
      </c>
      <c r="B21" s="71">
        <v>34196</v>
      </c>
      <c r="C21" s="72">
        <v>10.6</v>
      </c>
      <c r="E21" s="66"/>
    </row>
    <row r="22" ht="17.5" spans="1:5">
      <c r="A22" s="70" t="s">
        <v>189</v>
      </c>
      <c r="B22" s="71">
        <v>50160</v>
      </c>
      <c r="C22" s="72">
        <v>9.5</v>
      </c>
      <c r="E22" s="66"/>
    </row>
    <row r="23" ht="17.5" spans="1:5">
      <c r="A23" s="70" t="s">
        <v>190</v>
      </c>
      <c r="B23" s="71">
        <v>57364</v>
      </c>
      <c r="C23" s="72">
        <v>9.5</v>
      </c>
      <c r="E23" s="66"/>
    </row>
    <row r="24" ht="17.5" spans="1:5">
      <c r="A24" s="70" t="s">
        <v>191</v>
      </c>
      <c r="B24" s="71">
        <v>101474</v>
      </c>
      <c r="C24" s="72">
        <v>9.5</v>
      </c>
      <c r="E24" s="66"/>
    </row>
    <row r="25" ht="18.25" spans="1:5">
      <c r="A25" s="73" t="s">
        <v>192</v>
      </c>
      <c r="B25" s="74">
        <v>28502</v>
      </c>
      <c r="C25" s="75">
        <v>9.5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zoomScale="90" zoomScaleNormal="90" workbookViewId="0">
      <selection activeCell="A3" sqref="A3"/>
    </sheetView>
  </sheetViews>
  <sheetFormatPr defaultColWidth="9" defaultRowHeight="14" outlineLevelCol="3"/>
  <cols>
    <col min="1" max="1" width="29.1272727272727" customWidth="1"/>
    <col min="2" max="2" width="12" customWidth="1"/>
    <col min="3" max="3" width="8.37272727272727" customWidth="1"/>
    <col min="4" max="4" width="10" customWidth="1"/>
  </cols>
  <sheetData>
    <row r="1" ht="28.5" customHeight="1" spans="1:4">
      <c r="A1" s="1" t="s">
        <v>221</v>
      </c>
      <c r="B1" s="1"/>
      <c r="C1" s="1"/>
      <c r="D1" s="1"/>
    </row>
    <row r="2" ht="15.75" spans="1:4">
      <c r="A2" s="3"/>
      <c r="B2" s="3"/>
      <c r="C2" s="3"/>
      <c r="D2" s="3" t="s">
        <v>222</v>
      </c>
    </row>
    <row r="3" ht="20.25" customHeight="1" spans="1:4">
      <c r="A3" s="5" t="s">
        <v>223</v>
      </c>
      <c r="B3" s="52" t="s">
        <v>39</v>
      </c>
      <c r="C3" s="53" t="s">
        <v>16</v>
      </c>
      <c r="D3" s="34" t="s">
        <v>224</v>
      </c>
    </row>
    <row r="4" ht="15" spans="1:3">
      <c r="A4" s="17" t="s">
        <v>225</v>
      </c>
      <c r="C4" s="54"/>
    </row>
    <row r="5" ht="15" spans="1:4">
      <c r="A5" s="12" t="s">
        <v>226</v>
      </c>
      <c r="B5" s="55">
        <v>2510.31380297018</v>
      </c>
      <c r="C5" s="56">
        <v>10.5000000000001</v>
      </c>
      <c r="D5" s="39" t="s">
        <v>71</v>
      </c>
    </row>
    <row r="6" ht="15" spans="1:4">
      <c r="A6" s="12" t="s">
        <v>227</v>
      </c>
      <c r="B6" s="55">
        <v>242.612162564237</v>
      </c>
      <c r="C6" s="56">
        <v>7.47371607142706</v>
      </c>
      <c r="D6" s="57">
        <f>RANK(C6,$C$6:$C$15)</f>
        <v>5</v>
      </c>
    </row>
    <row r="7" ht="15" spans="1:4">
      <c r="A7" s="12" t="s">
        <v>228</v>
      </c>
      <c r="B7" s="55">
        <v>316.906337094729</v>
      </c>
      <c r="C7" s="56">
        <v>5.85686755263988</v>
      </c>
      <c r="D7" s="57">
        <f t="shared" ref="D7:D15" si="0">RANK(C7,$C$6:$C$15)</f>
        <v>9</v>
      </c>
    </row>
    <row r="8" ht="15" spans="1:4">
      <c r="A8" s="12" t="s">
        <v>229</v>
      </c>
      <c r="B8" s="55">
        <v>255.948273351927</v>
      </c>
      <c r="C8" s="56">
        <v>1.03367637915134</v>
      </c>
      <c r="D8" s="57">
        <f t="shared" si="0"/>
        <v>10</v>
      </c>
    </row>
    <row r="9" ht="15" spans="1:4">
      <c r="A9" s="12" t="s">
        <v>230</v>
      </c>
      <c r="B9" s="55">
        <v>138.414277273024</v>
      </c>
      <c r="C9" s="56">
        <v>13.8827594900299</v>
      </c>
      <c r="D9" s="57">
        <f t="shared" si="0"/>
        <v>2</v>
      </c>
    </row>
    <row r="10" ht="15" spans="1:4">
      <c r="A10" s="12" t="s">
        <v>231</v>
      </c>
      <c r="B10" s="55">
        <v>512.659535189455</v>
      </c>
      <c r="C10" s="56">
        <v>27.1200735828882</v>
      </c>
      <c r="D10" s="57">
        <f t="shared" si="0"/>
        <v>1</v>
      </c>
    </row>
    <row r="11" ht="15" spans="1:4">
      <c r="A11" s="12" t="s">
        <v>232</v>
      </c>
      <c r="B11" s="55">
        <v>201.006181568751</v>
      </c>
      <c r="C11" s="56">
        <v>6.76070169395966</v>
      </c>
      <c r="D11" s="57">
        <f t="shared" si="0"/>
        <v>8</v>
      </c>
    </row>
    <row r="12" ht="15" spans="1:4">
      <c r="A12" s="12" t="s">
        <v>233</v>
      </c>
      <c r="B12" s="55">
        <v>154.547619340598</v>
      </c>
      <c r="C12" s="56">
        <v>7.38533642367271</v>
      </c>
      <c r="D12" s="57">
        <v>6</v>
      </c>
    </row>
    <row r="13" ht="15" spans="1:4">
      <c r="A13" s="12" t="s">
        <v>234</v>
      </c>
      <c r="B13" s="55">
        <v>241.556634509716</v>
      </c>
      <c r="C13" s="56">
        <v>8.55222132422276</v>
      </c>
      <c r="D13" s="57">
        <f t="shared" si="0"/>
        <v>4</v>
      </c>
    </row>
    <row r="14" ht="15" spans="1:4">
      <c r="A14" s="12" t="s">
        <v>235</v>
      </c>
      <c r="B14" s="55">
        <v>277.681569176697</v>
      </c>
      <c r="C14" s="56">
        <v>11.8932734194253</v>
      </c>
      <c r="D14" s="57">
        <f t="shared" si="0"/>
        <v>3</v>
      </c>
    </row>
    <row r="15" ht="15" spans="1:4">
      <c r="A15" s="12" t="s">
        <v>236</v>
      </c>
      <c r="B15" s="55">
        <v>347.930197519954</v>
      </c>
      <c r="C15" s="56">
        <v>7.39852452829999</v>
      </c>
      <c r="D15" s="57">
        <f t="shared" si="0"/>
        <v>6</v>
      </c>
    </row>
    <row r="16" ht="15" spans="1:4">
      <c r="A16" s="58" t="s">
        <v>237</v>
      </c>
      <c r="B16" s="59"/>
      <c r="C16" s="60"/>
      <c r="D16" s="61"/>
    </row>
    <row r="17" ht="15" spans="1:4">
      <c r="A17" s="12" t="s">
        <v>226</v>
      </c>
      <c r="B17" s="55">
        <v>640.095546923092</v>
      </c>
      <c r="C17" s="56">
        <v>22.3</v>
      </c>
      <c r="D17" s="39" t="s">
        <v>71</v>
      </c>
    </row>
    <row r="18" ht="15" spans="1:4">
      <c r="A18" s="12" t="s">
        <v>227</v>
      </c>
      <c r="B18" s="55">
        <v>39.2207522118962</v>
      </c>
      <c r="C18" s="56">
        <v>10.5</v>
      </c>
      <c r="D18" s="62">
        <f>RANK(C18,$C$18:$C$27)</f>
        <v>5</v>
      </c>
    </row>
    <row r="19" ht="15" spans="1:4">
      <c r="A19" s="12" t="s">
        <v>228</v>
      </c>
      <c r="B19" s="55">
        <v>115.866338932098</v>
      </c>
      <c r="C19" s="56">
        <v>3.3</v>
      </c>
      <c r="D19" s="62">
        <f t="shared" ref="D19:D27" si="1">RANK(C19,$C$18:$C$27)</f>
        <v>7</v>
      </c>
    </row>
    <row r="20" ht="15" spans="1:4">
      <c r="A20" s="12" t="s">
        <v>229</v>
      </c>
      <c r="B20" s="55">
        <v>150.530139233604</v>
      </c>
      <c r="C20" s="56">
        <v>-6.9</v>
      </c>
      <c r="D20" s="62">
        <f t="shared" si="1"/>
        <v>10</v>
      </c>
    </row>
    <row r="21" ht="15" spans="1:4">
      <c r="A21" s="12" t="s">
        <v>230</v>
      </c>
      <c r="B21" s="55">
        <v>29.306133818566</v>
      </c>
      <c r="C21" s="63">
        <v>12.1</v>
      </c>
      <c r="D21" s="62">
        <f t="shared" si="1"/>
        <v>4</v>
      </c>
    </row>
    <row r="22" ht="15" spans="1:4">
      <c r="A22" s="12" t="s">
        <v>231</v>
      </c>
      <c r="B22" s="55">
        <v>354.590250413155</v>
      </c>
      <c r="C22" s="63">
        <v>53.4</v>
      </c>
      <c r="D22" s="62">
        <f t="shared" si="1"/>
        <v>1</v>
      </c>
    </row>
    <row r="23" ht="15" spans="1:4">
      <c r="A23" s="12" t="s">
        <v>232</v>
      </c>
      <c r="B23" s="55">
        <v>12.1981739090684</v>
      </c>
      <c r="C23" s="63">
        <v>-6</v>
      </c>
      <c r="D23" s="62">
        <f t="shared" si="1"/>
        <v>9</v>
      </c>
    </row>
    <row r="24" ht="15" spans="1:4">
      <c r="A24" s="12" t="s">
        <v>233</v>
      </c>
      <c r="B24" s="55">
        <v>8.6754986723592</v>
      </c>
      <c r="C24" s="63">
        <v>2.2</v>
      </c>
      <c r="D24" s="62">
        <f t="shared" si="1"/>
        <v>8</v>
      </c>
    </row>
    <row r="25" ht="15" spans="1:4">
      <c r="A25" s="12" t="s">
        <v>234</v>
      </c>
      <c r="B25" s="55">
        <v>14.0217361440772</v>
      </c>
      <c r="C25" s="63">
        <v>17.4</v>
      </c>
      <c r="D25" s="62">
        <f t="shared" si="1"/>
        <v>2</v>
      </c>
    </row>
    <row r="26" ht="15" spans="1:4">
      <c r="A26" s="12" t="s">
        <v>235</v>
      </c>
      <c r="B26" s="55">
        <v>21.0662074627862</v>
      </c>
      <c r="C26" s="63">
        <v>12.5</v>
      </c>
      <c r="D26" s="62">
        <f t="shared" si="1"/>
        <v>3</v>
      </c>
    </row>
    <row r="27" ht="15.75" spans="1:4">
      <c r="A27" s="12" t="s">
        <v>236</v>
      </c>
      <c r="B27" s="55">
        <v>19.5784823267682</v>
      </c>
      <c r="C27" s="63">
        <v>5.3</v>
      </c>
      <c r="D27" s="62">
        <f t="shared" si="1"/>
        <v>6</v>
      </c>
    </row>
    <row r="28" ht="21.75" customHeight="1" spans="1:4">
      <c r="A28" s="64" t="s">
        <v>238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4" outlineLevelCol="3"/>
  <sheetData>
    <row r="1" ht="21" spans="1:4">
      <c r="A1" s="218" t="s">
        <v>1</v>
      </c>
      <c r="B1" s="218"/>
      <c r="C1" s="218"/>
      <c r="D1" s="218"/>
    </row>
    <row r="3" ht="17.5" spans="1:4">
      <c r="A3" s="278" t="s">
        <v>2</v>
      </c>
      <c r="B3" s="278"/>
      <c r="C3" s="278"/>
      <c r="D3" s="278"/>
    </row>
    <row r="4" ht="17.5" spans="1:4">
      <c r="A4" s="278" t="s">
        <v>3</v>
      </c>
      <c r="B4" s="278"/>
      <c r="C4" s="278"/>
      <c r="D4" s="278"/>
    </row>
    <row r="5" ht="17.5" spans="1:4">
      <c r="A5" s="278" t="s">
        <v>4</v>
      </c>
      <c r="B5" s="278"/>
      <c r="C5" s="278"/>
      <c r="D5" s="278"/>
    </row>
    <row r="6" ht="17.5" spans="1:4">
      <c r="A6" s="278" t="s">
        <v>5</v>
      </c>
      <c r="B6" s="278"/>
      <c r="C6" s="278"/>
      <c r="D6" s="278"/>
    </row>
    <row r="7" ht="17.5" spans="1:4">
      <c r="A7" s="278" t="s">
        <v>6</v>
      </c>
      <c r="B7" s="278"/>
      <c r="C7" s="278"/>
      <c r="D7" s="278"/>
    </row>
    <row r="8" ht="17.5" spans="1:4">
      <c r="A8" s="278" t="s">
        <v>7</v>
      </c>
      <c r="B8" s="278"/>
      <c r="C8" s="278"/>
      <c r="D8" s="278"/>
    </row>
    <row r="9" ht="17.5" spans="1:4">
      <c r="A9" s="278" t="s">
        <v>8</v>
      </c>
      <c r="B9" s="278"/>
      <c r="C9" s="278"/>
      <c r="D9" s="278"/>
    </row>
    <row r="10" ht="17.5" spans="1:4">
      <c r="A10" s="278" t="s">
        <v>9</v>
      </c>
      <c r="B10" s="278"/>
      <c r="C10" s="278"/>
      <c r="D10" s="278"/>
    </row>
    <row r="11" ht="17.5" spans="1:4">
      <c r="A11" s="278" t="s">
        <v>10</v>
      </c>
      <c r="B11" s="278"/>
      <c r="C11" s="278"/>
      <c r="D11" s="278"/>
    </row>
    <row r="12" ht="17.5" spans="1:4">
      <c r="A12" s="278" t="s">
        <v>11</v>
      </c>
      <c r="B12" s="278"/>
      <c r="C12" s="278"/>
      <c r="D12" s="278"/>
    </row>
  </sheetData>
  <mergeCells count="1">
    <mergeCell ref="A1:D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3" sqref="A3"/>
    </sheetView>
  </sheetViews>
  <sheetFormatPr defaultColWidth="9" defaultRowHeight="14" outlineLevelCol="3"/>
  <cols>
    <col min="1" max="1" width="28.7545454545455" customWidth="1"/>
    <col min="2" max="2" width="11.1272727272727" customWidth="1"/>
    <col min="3" max="3" width="9.62727272727273" customWidth="1"/>
    <col min="4" max="4" width="8.75454545454545" customWidth="1"/>
  </cols>
  <sheetData>
    <row r="1" ht="22.5" customHeight="1" spans="1:4">
      <c r="A1" s="1" t="s">
        <v>239</v>
      </c>
      <c r="B1" s="1"/>
      <c r="C1" s="1"/>
      <c r="D1" s="1"/>
    </row>
    <row r="2" ht="14.75" spans="1:3">
      <c r="A2" s="31"/>
      <c r="B2" s="31"/>
      <c r="C2" s="32" t="s">
        <v>240</v>
      </c>
    </row>
    <row r="3" ht="18" customHeight="1" spans="1:4">
      <c r="A3" s="5" t="s">
        <v>223</v>
      </c>
      <c r="B3" s="33" t="s">
        <v>39</v>
      </c>
      <c r="C3" s="33" t="s">
        <v>16</v>
      </c>
      <c r="D3" s="34" t="s">
        <v>224</v>
      </c>
    </row>
    <row r="4" ht="15" spans="1:4">
      <c r="A4" s="8" t="s">
        <v>241</v>
      </c>
      <c r="B4" s="35"/>
      <c r="C4" s="35"/>
      <c r="D4" s="36"/>
    </row>
    <row r="5" ht="15" spans="1:4">
      <c r="A5" s="12" t="s">
        <v>226</v>
      </c>
      <c r="B5" s="37">
        <v>863.85</v>
      </c>
      <c r="C5" s="38">
        <v>20.1</v>
      </c>
      <c r="D5" s="39" t="s">
        <v>71</v>
      </c>
    </row>
    <row r="6" ht="15" spans="1:4">
      <c r="A6" s="12" t="s">
        <v>227</v>
      </c>
      <c r="B6" s="40">
        <v>75.88</v>
      </c>
      <c r="C6" s="41">
        <v>18.1</v>
      </c>
      <c r="D6" s="39">
        <f>RANK(C6,$C$6:$C$15)</f>
        <v>6</v>
      </c>
    </row>
    <row r="7" ht="15" spans="1:4">
      <c r="A7" s="12" t="s">
        <v>228</v>
      </c>
      <c r="B7" s="37">
        <v>69.72</v>
      </c>
      <c r="C7" s="38">
        <v>46.2</v>
      </c>
      <c r="D7" s="39">
        <f t="shared" ref="D7:D15" si="0">RANK(C7,$C$6:$C$15)</f>
        <v>3</v>
      </c>
    </row>
    <row r="8" ht="15" spans="1:4">
      <c r="A8" s="12" t="s">
        <v>229</v>
      </c>
      <c r="B8" s="37">
        <v>89.38</v>
      </c>
      <c r="C8" s="38">
        <v>49.4</v>
      </c>
      <c r="D8" s="39">
        <f t="shared" si="0"/>
        <v>2</v>
      </c>
    </row>
    <row r="9" ht="15" spans="1:4">
      <c r="A9" s="12" t="s">
        <v>230</v>
      </c>
      <c r="B9" s="37">
        <v>48.37</v>
      </c>
      <c r="C9" s="38">
        <v>3.9</v>
      </c>
      <c r="D9" s="39">
        <f t="shared" si="0"/>
        <v>8</v>
      </c>
    </row>
    <row r="10" ht="15" spans="1:4">
      <c r="A10" s="12" t="s">
        <v>231</v>
      </c>
      <c r="B10" s="37">
        <v>178.98</v>
      </c>
      <c r="C10" s="38">
        <v>-13.5</v>
      </c>
      <c r="D10" s="39">
        <f t="shared" si="0"/>
        <v>10</v>
      </c>
    </row>
    <row r="11" ht="15" spans="1:4">
      <c r="A11" s="12" t="s">
        <v>232</v>
      </c>
      <c r="B11" s="37">
        <v>88.41</v>
      </c>
      <c r="C11" s="38">
        <v>6.8</v>
      </c>
      <c r="D11" s="39">
        <f t="shared" si="0"/>
        <v>7</v>
      </c>
    </row>
    <row r="12" ht="15" spans="1:4">
      <c r="A12" s="12" t="s">
        <v>233</v>
      </c>
      <c r="B12" s="37">
        <v>141.86</v>
      </c>
      <c r="C12" s="38">
        <v>119.7</v>
      </c>
      <c r="D12" s="39">
        <f t="shared" si="0"/>
        <v>1</v>
      </c>
    </row>
    <row r="13" ht="15" spans="1:4">
      <c r="A13" s="12" t="s">
        <v>234</v>
      </c>
      <c r="B13" s="37">
        <v>52.72</v>
      </c>
      <c r="C13" s="38">
        <v>35.6</v>
      </c>
      <c r="D13" s="39">
        <f t="shared" si="0"/>
        <v>4</v>
      </c>
    </row>
    <row r="14" ht="15" spans="1:4">
      <c r="A14" s="12" t="s">
        <v>235</v>
      </c>
      <c r="B14" s="37">
        <v>62.41</v>
      </c>
      <c r="C14" s="38">
        <v>19</v>
      </c>
      <c r="D14" s="39">
        <f t="shared" si="0"/>
        <v>5</v>
      </c>
    </row>
    <row r="15" ht="15" spans="1:4">
      <c r="A15" s="12" t="s">
        <v>236</v>
      </c>
      <c r="B15" s="37">
        <v>74.37</v>
      </c>
      <c r="C15" s="38">
        <v>0.1</v>
      </c>
      <c r="D15" s="39">
        <f t="shared" si="0"/>
        <v>9</v>
      </c>
    </row>
    <row r="16" ht="15" spans="1:4">
      <c r="A16" s="17" t="s">
        <v>242</v>
      </c>
      <c r="B16" s="42"/>
      <c r="C16" s="42"/>
      <c r="D16" s="43"/>
    </row>
    <row r="17" ht="15" spans="1:4">
      <c r="A17" s="12" t="s">
        <v>226</v>
      </c>
      <c r="B17" s="37">
        <v>1300.00928</v>
      </c>
      <c r="C17" s="38">
        <v>10.24</v>
      </c>
      <c r="D17" s="39" t="s">
        <v>71</v>
      </c>
    </row>
    <row r="18" ht="15" spans="1:4">
      <c r="A18" s="12" t="s">
        <v>227</v>
      </c>
      <c r="B18" s="37">
        <v>311.49746</v>
      </c>
      <c r="C18" s="38">
        <v>12.22</v>
      </c>
      <c r="D18" s="44">
        <f>RANK(C18,$C$18:$C$27)</f>
        <v>1</v>
      </c>
    </row>
    <row r="19" ht="15" spans="1:4">
      <c r="A19" s="12" t="s">
        <v>228</v>
      </c>
      <c r="B19" s="37">
        <v>228.12315</v>
      </c>
      <c r="C19" s="38">
        <v>8.45</v>
      </c>
      <c r="D19" s="44">
        <v>8</v>
      </c>
    </row>
    <row r="20" ht="15" spans="1:4">
      <c r="A20" s="12" t="s">
        <v>229</v>
      </c>
      <c r="B20" s="37">
        <v>31.31066</v>
      </c>
      <c r="C20" s="38">
        <v>10.22</v>
      </c>
      <c r="D20" s="44">
        <f t="shared" ref="D19:D27" si="1">RANK(C20,$C$18:$C$27)</f>
        <v>4</v>
      </c>
    </row>
    <row r="21" ht="15" spans="1:4">
      <c r="A21" s="12" t="s">
        <v>230</v>
      </c>
      <c r="B21" s="37">
        <v>107.11098</v>
      </c>
      <c r="C21" s="38">
        <v>9.85</v>
      </c>
      <c r="D21" s="44">
        <f t="shared" si="1"/>
        <v>6</v>
      </c>
    </row>
    <row r="22" ht="15" spans="1:4">
      <c r="A22" s="12" t="s">
        <v>231</v>
      </c>
      <c r="B22" s="37">
        <v>77.59184</v>
      </c>
      <c r="C22" s="38">
        <v>6.4</v>
      </c>
      <c r="D22" s="44">
        <f t="shared" si="1"/>
        <v>10</v>
      </c>
    </row>
    <row r="23" ht="15" spans="1:4">
      <c r="A23" s="12" t="s">
        <v>232</v>
      </c>
      <c r="B23" s="37">
        <v>115.29905</v>
      </c>
      <c r="C23" s="38">
        <v>8.53</v>
      </c>
      <c r="D23" s="44">
        <f t="shared" si="1"/>
        <v>8</v>
      </c>
    </row>
    <row r="24" ht="15" spans="1:4">
      <c r="A24" s="12" t="s">
        <v>233</v>
      </c>
      <c r="B24" s="37">
        <v>53.10189</v>
      </c>
      <c r="C24" s="38">
        <v>9.8</v>
      </c>
      <c r="D24" s="44">
        <f t="shared" si="1"/>
        <v>7</v>
      </c>
    </row>
    <row r="25" ht="15" spans="1:4">
      <c r="A25" s="12" t="s">
        <v>234</v>
      </c>
      <c r="B25" s="37">
        <v>129.97789</v>
      </c>
      <c r="C25" s="38">
        <v>10.6</v>
      </c>
      <c r="D25" s="44">
        <f t="shared" si="1"/>
        <v>2</v>
      </c>
    </row>
    <row r="26" ht="15" spans="1:4">
      <c r="A26" s="12" t="s">
        <v>235</v>
      </c>
      <c r="B26" s="37">
        <v>102.89532</v>
      </c>
      <c r="C26" s="38">
        <v>10.56</v>
      </c>
      <c r="D26" s="44">
        <v>2</v>
      </c>
    </row>
    <row r="27" ht="15" spans="1:4">
      <c r="A27" s="12" t="s">
        <v>236</v>
      </c>
      <c r="B27" s="37">
        <v>220.69288</v>
      </c>
      <c r="C27" s="38">
        <v>10.22</v>
      </c>
      <c r="D27" s="44">
        <f t="shared" si="1"/>
        <v>4</v>
      </c>
    </row>
    <row r="28" ht="15" spans="1:4">
      <c r="A28" s="17" t="s">
        <v>243</v>
      </c>
      <c r="B28" s="45"/>
      <c r="C28" s="46"/>
      <c r="D28" s="47"/>
    </row>
    <row r="29" ht="15" spans="1:4">
      <c r="A29" s="12" t="s">
        <v>226</v>
      </c>
      <c r="B29" s="37">
        <v>119.9939</v>
      </c>
      <c r="C29" s="38">
        <v>20.5387350825732</v>
      </c>
      <c r="D29" s="39" t="s">
        <v>71</v>
      </c>
    </row>
    <row r="30" ht="15" spans="1:4">
      <c r="A30" s="12" t="s">
        <v>227</v>
      </c>
      <c r="B30" s="37">
        <v>2.5236</v>
      </c>
      <c r="C30" s="38">
        <v>0.746536787895724</v>
      </c>
      <c r="D30" s="39">
        <f>RANK(C30,$C$30:$C$39)</f>
        <v>8</v>
      </c>
    </row>
    <row r="31" ht="15" spans="1:4">
      <c r="A31" s="12" t="s">
        <v>228</v>
      </c>
      <c r="B31" s="37">
        <v>5.3021</v>
      </c>
      <c r="C31" s="38">
        <v>39.3455978975033</v>
      </c>
      <c r="D31" s="39">
        <f t="shared" ref="D31:D39" si="2">RANK(C31,$C$30:$C$39)</f>
        <v>3</v>
      </c>
    </row>
    <row r="32" ht="15" spans="1:4">
      <c r="A32" s="12" t="s">
        <v>229</v>
      </c>
      <c r="B32" s="37">
        <v>3.2115</v>
      </c>
      <c r="C32" s="38">
        <v>3.32679128728162</v>
      </c>
      <c r="D32" s="39">
        <f t="shared" si="2"/>
        <v>7</v>
      </c>
    </row>
    <row r="33" ht="15" spans="1:4">
      <c r="A33" s="12" t="s">
        <v>230</v>
      </c>
      <c r="B33" s="37">
        <v>5.3036</v>
      </c>
      <c r="C33" s="38">
        <v>15.6299736193778</v>
      </c>
      <c r="D33" s="39">
        <f t="shared" si="2"/>
        <v>6</v>
      </c>
    </row>
    <row r="34" ht="15" spans="1:4">
      <c r="A34" s="12" t="s">
        <v>231</v>
      </c>
      <c r="B34" s="37">
        <v>12.3516</v>
      </c>
      <c r="C34" s="38">
        <v>37.6759739174051</v>
      </c>
      <c r="D34" s="39">
        <f t="shared" si="2"/>
        <v>5</v>
      </c>
    </row>
    <row r="35" ht="15" spans="1:4">
      <c r="A35" s="12" t="s">
        <v>232</v>
      </c>
      <c r="B35" s="37">
        <v>12.8168</v>
      </c>
      <c r="C35" s="38">
        <v>75.7772749091408</v>
      </c>
      <c r="D35" s="39">
        <f t="shared" si="2"/>
        <v>2</v>
      </c>
    </row>
    <row r="36" ht="15" spans="1:4">
      <c r="A36" s="12" t="s">
        <v>233</v>
      </c>
      <c r="B36" s="37">
        <v>9.328</v>
      </c>
      <c r="C36" s="38">
        <v>111.84111916063</v>
      </c>
      <c r="D36" s="39">
        <f t="shared" si="2"/>
        <v>1</v>
      </c>
    </row>
    <row r="37" ht="15" spans="1:4">
      <c r="A37" s="12" t="s">
        <v>234</v>
      </c>
      <c r="B37" s="37">
        <v>8.1645</v>
      </c>
      <c r="C37" s="38">
        <v>-4.44171348314607</v>
      </c>
      <c r="D37" s="39">
        <f t="shared" si="2"/>
        <v>9</v>
      </c>
    </row>
    <row r="38" ht="15" spans="1:4">
      <c r="A38" s="12" t="s">
        <v>235</v>
      </c>
      <c r="B38" s="37">
        <v>7.1363</v>
      </c>
      <c r="C38" s="38">
        <v>-20.1157467005474</v>
      </c>
      <c r="D38" s="39">
        <f t="shared" si="2"/>
        <v>10</v>
      </c>
    </row>
    <row r="39" ht="15" spans="1:4">
      <c r="A39" s="27" t="s">
        <v>236</v>
      </c>
      <c r="B39" s="48">
        <v>13.8068</v>
      </c>
      <c r="C39" s="49">
        <v>38.0666193338067</v>
      </c>
      <c r="D39" s="50">
        <f t="shared" si="2"/>
        <v>4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B2" sqref="B2"/>
    </sheetView>
  </sheetViews>
  <sheetFormatPr defaultColWidth="9" defaultRowHeight="14" outlineLevelCol="3"/>
  <cols>
    <col min="1" max="1" width="30.2545454545455" customWidth="1"/>
    <col min="2" max="2" width="12.7545454545455" customWidth="1"/>
    <col min="3" max="3" width="9.87272727272727" customWidth="1"/>
    <col min="4" max="4" width="8.12727272727273" customWidth="1"/>
  </cols>
  <sheetData>
    <row r="1" ht="21" customHeight="1" spans="1:4">
      <c r="A1" s="1" t="s">
        <v>244</v>
      </c>
      <c r="B1" s="1"/>
      <c r="C1" s="1"/>
      <c r="D1" s="1"/>
    </row>
    <row r="2" ht="15.75" spans="1:4">
      <c r="A2" s="2"/>
      <c r="B2" s="2"/>
      <c r="C2" s="3" t="s">
        <v>245</v>
      </c>
      <c r="D2" s="4"/>
    </row>
    <row r="3" ht="19.5" customHeight="1" spans="1:4">
      <c r="A3" s="5" t="s">
        <v>223</v>
      </c>
      <c r="B3" s="6" t="s">
        <v>39</v>
      </c>
      <c r="C3" s="6" t="s">
        <v>16</v>
      </c>
      <c r="D3" s="7" t="s">
        <v>224</v>
      </c>
    </row>
    <row r="4" ht="14.25" customHeight="1" spans="1:4">
      <c r="A4" s="8" t="s">
        <v>246</v>
      </c>
      <c r="B4" s="9"/>
      <c r="C4" s="10"/>
      <c r="D4" s="11"/>
    </row>
    <row r="5" ht="14.25" customHeight="1" spans="1:4">
      <c r="A5" s="12" t="s">
        <v>226</v>
      </c>
      <c r="B5" s="13">
        <v>397.5319</v>
      </c>
      <c r="C5" s="14">
        <v>1.55638315591984</v>
      </c>
      <c r="D5" s="15" t="s">
        <v>71</v>
      </c>
    </row>
    <row r="6" ht="14.25" customHeight="1" spans="1:4">
      <c r="A6" s="12" t="s">
        <v>227</v>
      </c>
      <c r="B6" s="13">
        <v>11.0095</v>
      </c>
      <c r="C6" s="14">
        <v>-3.63844834226097</v>
      </c>
      <c r="D6" s="16">
        <f>RANK(C6,$C$6:$C$15)</f>
        <v>4</v>
      </c>
    </row>
    <row r="7" ht="14.25" customHeight="1" spans="1:4">
      <c r="A7" s="12" t="s">
        <v>228</v>
      </c>
      <c r="B7" s="13">
        <v>14.3868</v>
      </c>
      <c r="C7" s="14">
        <v>-4.28899311445964</v>
      </c>
      <c r="D7" s="16">
        <f t="shared" ref="D7:D15" si="0">RANK(C7,$C$6:$C$15)</f>
        <v>5</v>
      </c>
    </row>
    <row r="8" ht="14.25" customHeight="1" spans="1:4">
      <c r="A8" s="12" t="s">
        <v>229</v>
      </c>
      <c r="B8" s="13">
        <v>15.2347</v>
      </c>
      <c r="C8" s="14">
        <v>-5.0241262795656</v>
      </c>
      <c r="D8" s="16">
        <f t="shared" si="0"/>
        <v>6</v>
      </c>
    </row>
    <row r="9" ht="14.25" customHeight="1" spans="1:4">
      <c r="A9" s="12" t="s">
        <v>230</v>
      </c>
      <c r="B9" s="13">
        <v>14.079</v>
      </c>
      <c r="C9" s="14">
        <v>1.35996141136492</v>
      </c>
      <c r="D9" s="16">
        <f t="shared" si="0"/>
        <v>1</v>
      </c>
    </row>
    <row r="10" ht="14.25" customHeight="1" spans="1:4">
      <c r="A10" s="12" t="s">
        <v>231</v>
      </c>
      <c r="B10" s="13">
        <v>19.6341</v>
      </c>
      <c r="C10" s="14">
        <v>0.324466291273651</v>
      </c>
      <c r="D10" s="16">
        <f t="shared" si="0"/>
        <v>2</v>
      </c>
    </row>
    <row r="11" ht="14.25" customHeight="1" spans="1:4">
      <c r="A11" s="12" t="s">
        <v>232</v>
      </c>
      <c r="B11" s="13">
        <v>38.4549</v>
      </c>
      <c r="C11" s="14">
        <v>-6.81462957174117</v>
      </c>
      <c r="D11" s="16">
        <f t="shared" si="0"/>
        <v>7</v>
      </c>
    </row>
    <row r="12" ht="14.25" customHeight="1" spans="1:4">
      <c r="A12" s="12" t="s">
        <v>233</v>
      </c>
      <c r="B12" s="13">
        <v>33.0386</v>
      </c>
      <c r="C12" s="14">
        <v>-1.20419959750369</v>
      </c>
      <c r="D12" s="16">
        <f t="shared" si="0"/>
        <v>3</v>
      </c>
    </row>
    <row r="13" ht="14.25" customHeight="1" spans="1:4">
      <c r="A13" s="12" t="s">
        <v>234</v>
      </c>
      <c r="B13" s="13">
        <v>49.8695</v>
      </c>
      <c r="C13" s="14">
        <v>-11.3672192274812</v>
      </c>
      <c r="D13" s="16">
        <f t="shared" si="0"/>
        <v>9</v>
      </c>
    </row>
    <row r="14" ht="14.25" customHeight="1" spans="1:4">
      <c r="A14" s="12" t="s">
        <v>235</v>
      </c>
      <c r="B14" s="13">
        <v>38.2402</v>
      </c>
      <c r="C14" s="14">
        <v>-15.3622097784467</v>
      </c>
      <c r="D14" s="16">
        <f t="shared" si="0"/>
        <v>10</v>
      </c>
    </row>
    <row r="15" ht="14.25" customHeight="1" spans="1:4">
      <c r="A15" s="12" t="s">
        <v>236</v>
      </c>
      <c r="B15" s="13">
        <v>63.5432</v>
      </c>
      <c r="C15" s="14">
        <v>-10.868101532868</v>
      </c>
      <c r="D15" s="16">
        <f t="shared" si="0"/>
        <v>8</v>
      </c>
    </row>
    <row r="16" ht="14.25" customHeight="1" spans="1:4">
      <c r="A16" s="17" t="s">
        <v>247</v>
      </c>
      <c r="B16" s="18"/>
      <c r="C16" s="18"/>
      <c r="D16" s="15"/>
    </row>
    <row r="17" ht="14.25" customHeight="1" spans="1:4">
      <c r="A17" s="12" t="s">
        <v>226</v>
      </c>
      <c r="B17" s="19">
        <v>345.2</v>
      </c>
      <c r="C17" s="20">
        <v>16.5</v>
      </c>
      <c r="D17" s="15" t="s">
        <v>71</v>
      </c>
    </row>
    <row r="18" ht="14.25" customHeight="1" spans="1:4">
      <c r="A18" s="12" t="s">
        <v>227</v>
      </c>
      <c r="B18" s="13"/>
      <c r="C18" s="14"/>
      <c r="D18" s="15"/>
    </row>
    <row r="19" ht="14.25" customHeight="1" spans="1:4">
      <c r="A19" s="12" t="s">
        <v>228</v>
      </c>
      <c r="B19" s="21"/>
      <c r="C19" s="22"/>
      <c r="D19" s="15"/>
    </row>
    <row r="20" ht="14.25" customHeight="1" spans="1:4">
      <c r="A20" s="12" t="s">
        <v>229</v>
      </c>
      <c r="B20" s="21"/>
      <c r="C20" s="22"/>
      <c r="D20" s="15"/>
    </row>
    <row r="21" ht="14.25" customHeight="1" spans="1:4">
      <c r="A21" s="12" t="s">
        <v>230</v>
      </c>
      <c r="B21" s="21"/>
      <c r="C21" s="22"/>
      <c r="D21" s="15"/>
    </row>
    <row r="22" ht="14.25" customHeight="1" spans="1:4">
      <c r="A22" s="12" t="s">
        <v>231</v>
      </c>
      <c r="B22" s="21"/>
      <c r="C22" s="22"/>
      <c r="D22" s="15"/>
    </row>
    <row r="23" ht="14.25" customHeight="1" spans="1:4">
      <c r="A23" s="12" t="s">
        <v>232</v>
      </c>
      <c r="B23" s="21"/>
      <c r="C23" s="22"/>
      <c r="D23" s="15"/>
    </row>
    <row r="24" ht="14.25" customHeight="1" spans="1:4">
      <c r="A24" s="12" t="s">
        <v>233</v>
      </c>
      <c r="B24" s="21"/>
      <c r="C24" s="22"/>
      <c r="D24" s="15"/>
    </row>
    <row r="25" ht="14.25" customHeight="1" spans="1:4">
      <c r="A25" s="12" t="s">
        <v>234</v>
      </c>
      <c r="B25" s="21"/>
      <c r="C25" s="22"/>
      <c r="D25" s="15"/>
    </row>
    <row r="26" ht="14.25" customHeight="1" spans="1:4">
      <c r="A26" s="12" t="s">
        <v>235</v>
      </c>
      <c r="B26" s="21"/>
      <c r="C26" s="22"/>
      <c r="D26" s="15"/>
    </row>
    <row r="27" ht="14.25" customHeight="1" spans="1:4">
      <c r="A27" s="12" t="s">
        <v>236</v>
      </c>
      <c r="B27" s="21"/>
      <c r="C27" s="22"/>
      <c r="D27" s="15"/>
    </row>
    <row r="28" ht="14.25" customHeight="1" spans="1:4">
      <c r="A28" s="17" t="s">
        <v>248</v>
      </c>
      <c r="B28" s="18"/>
      <c r="C28" s="18"/>
      <c r="D28" s="15"/>
    </row>
    <row r="29" ht="14.25" customHeight="1" spans="1:4">
      <c r="A29" s="12" t="s">
        <v>226</v>
      </c>
      <c r="B29" s="23">
        <v>2.9679</v>
      </c>
      <c r="C29" s="24">
        <v>-86.58</v>
      </c>
      <c r="D29" s="25" t="s">
        <v>71</v>
      </c>
    </row>
    <row r="30" ht="14.25" customHeight="1" spans="1:4">
      <c r="A30" s="12" t="s">
        <v>227</v>
      </c>
      <c r="B30" s="23">
        <v>0.0061</v>
      </c>
      <c r="C30" s="24" t="s">
        <v>71</v>
      </c>
      <c r="D30" s="25" t="s">
        <v>71</v>
      </c>
    </row>
    <row r="31" ht="14.25" customHeight="1" spans="1:4">
      <c r="A31" s="12" t="s">
        <v>228</v>
      </c>
      <c r="B31" s="23">
        <v>2.025</v>
      </c>
      <c r="C31" s="24">
        <v>3950</v>
      </c>
      <c r="D31" s="25" t="s">
        <v>71</v>
      </c>
    </row>
    <row r="32" ht="14.25" customHeight="1" spans="1:4">
      <c r="A32" s="12" t="s">
        <v>229</v>
      </c>
      <c r="B32" s="23">
        <v>0</v>
      </c>
      <c r="C32" s="24" t="s">
        <v>71</v>
      </c>
      <c r="D32" s="25" t="s">
        <v>71</v>
      </c>
    </row>
    <row r="33" ht="14.25" customHeight="1" spans="1:4">
      <c r="A33" s="12" t="s">
        <v>230</v>
      </c>
      <c r="B33" s="23">
        <v>0</v>
      </c>
      <c r="C33" s="26" t="s">
        <v>71</v>
      </c>
      <c r="D33" s="25" t="s">
        <v>71</v>
      </c>
    </row>
    <row r="34" ht="14.25" customHeight="1" spans="1:4">
      <c r="A34" s="12" t="s">
        <v>231</v>
      </c>
      <c r="B34" s="23">
        <v>0.0862</v>
      </c>
      <c r="C34" s="26">
        <v>-92.53</v>
      </c>
      <c r="D34" s="25" t="s">
        <v>71</v>
      </c>
    </row>
    <row r="35" ht="14.25" customHeight="1" spans="1:4">
      <c r="A35" s="12" t="s">
        <v>232</v>
      </c>
      <c r="B35" s="23">
        <v>0.1422</v>
      </c>
      <c r="C35" s="26" t="s">
        <v>71</v>
      </c>
      <c r="D35" s="25" t="s">
        <v>71</v>
      </c>
    </row>
    <row r="36" ht="14.25" customHeight="1" spans="1:4">
      <c r="A36" s="12" t="s">
        <v>233</v>
      </c>
      <c r="B36" s="23">
        <v>0</v>
      </c>
      <c r="C36" s="26" t="s">
        <v>71</v>
      </c>
      <c r="D36" s="25" t="s">
        <v>71</v>
      </c>
    </row>
    <row r="37" ht="14.25" customHeight="1" spans="1:4">
      <c r="A37" s="12" t="s">
        <v>234</v>
      </c>
      <c r="B37" s="23">
        <v>0</v>
      </c>
      <c r="C37" s="26" t="s">
        <v>71</v>
      </c>
      <c r="D37" s="25" t="s">
        <v>71</v>
      </c>
    </row>
    <row r="38" ht="14.25" customHeight="1" spans="1:4">
      <c r="A38" s="12" t="s">
        <v>235</v>
      </c>
      <c r="B38" s="23">
        <v>0.042</v>
      </c>
      <c r="C38" s="26" t="s">
        <v>71</v>
      </c>
      <c r="D38" s="25" t="s">
        <v>71</v>
      </c>
    </row>
    <row r="39" ht="14.25" customHeight="1" spans="1:4">
      <c r="A39" s="27" t="s">
        <v>236</v>
      </c>
      <c r="B39" s="28">
        <v>0.149</v>
      </c>
      <c r="C39" s="29">
        <v>-43.12</v>
      </c>
      <c r="D39" s="30" t="s">
        <v>71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zoomScale="90" zoomScaleNormal="90" workbookViewId="0">
      <selection activeCell="C23" sqref="C23"/>
    </sheetView>
  </sheetViews>
  <sheetFormatPr defaultColWidth="9" defaultRowHeight="14" outlineLevelCol="4"/>
  <cols>
    <col min="1" max="1" width="28.6272727272727" customWidth="1"/>
    <col min="2" max="2" width="8.62727272727273" customWidth="1"/>
    <col min="3" max="3" width="11.8727272727273" customWidth="1"/>
    <col min="4" max="4" width="9.25454545454545" customWidth="1"/>
    <col min="5" max="5" width="10.3727272727273"/>
  </cols>
  <sheetData>
    <row r="1" ht="36" customHeight="1" spans="1:4">
      <c r="A1" s="255" t="s">
        <v>12</v>
      </c>
      <c r="B1" s="255"/>
      <c r="C1" s="256"/>
      <c r="D1" s="255"/>
    </row>
    <row r="2" ht="23.25" customHeight="1" spans="1:4">
      <c r="A2" s="53" t="s">
        <v>13</v>
      </c>
      <c r="B2" s="53" t="s">
        <v>14</v>
      </c>
      <c r="C2" s="53" t="s">
        <v>15</v>
      </c>
      <c r="D2" s="34" t="s">
        <v>16</v>
      </c>
    </row>
    <row r="3" ht="23.25" customHeight="1" spans="1:4">
      <c r="A3" s="257" t="s">
        <v>17</v>
      </c>
      <c r="B3" s="258" t="s">
        <v>18</v>
      </c>
      <c r="C3" s="259">
        <f>GDP!B4</f>
        <v>3479301.97519954</v>
      </c>
      <c r="D3" s="260">
        <f>GDP!C4</f>
        <v>7.39852452829999</v>
      </c>
    </row>
    <row r="4" ht="17.5" spans="1:5">
      <c r="A4" s="174" t="s">
        <v>19</v>
      </c>
      <c r="B4" s="261" t="s">
        <v>18</v>
      </c>
      <c r="C4" s="94">
        <f>工业1!C4</f>
        <v>1258302.5</v>
      </c>
      <c r="D4" s="262">
        <f>工业1!D4</f>
        <v>13.1999999464057</v>
      </c>
      <c r="E4" s="61"/>
    </row>
    <row r="5" ht="17.5" spans="1:4">
      <c r="A5" s="174" t="s">
        <v>20</v>
      </c>
      <c r="B5" s="261" t="s">
        <v>18</v>
      </c>
      <c r="C5" s="94">
        <f>工业2!C4</f>
        <v>195784.373921942</v>
      </c>
      <c r="D5" s="262">
        <f>工业2!D4</f>
        <v>5.29999995805434</v>
      </c>
    </row>
    <row r="6" ht="17.5" spans="1:4">
      <c r="A6" s="174" t="s">
        <v>21</v>
      </c>
      <c r="B6" s="261" t="s">
        <v>18</v>
      </c>
      <c r="C6" s="263">
        <f>投资!C3</f>
        <v>743746.071868168</v>
      </c>
      <c r="D6" s="260">
        <f>投资!D3</f>
        <v>0.0970966029000948</v>
      </c>
    </row>
    <row r="7" ht="17.5" spans="1:4">
      <c r="A7" s="174" t="s">
        <v>22</v>
      </c>
      <c r="B7" s="261" t="s">
        <v>18</v>
      </c>
      <c r="C7" s="259">
        <f>投资!C5</f>
        <v>285994</v>
      </c>
      <c r="D7" s="260">
        <f>投资!D5</f>
        <v>33.1108566747652</v>
      </c>
    </row>
    <row r="8" ht="17.5" spans="1:4">
      <c r="A8" s="174" t="s">
        <v>23</v>
      </c>
      <c r="B8" s="261" t="s">
        <v>18</v>
      </c>
      <c r="C8" s="264">
        <f>贸易!D3</f>
        <v>2206929</v>
      </c>
      <c r="D8" s="190">
        <f>贸易!E3</f>
        <v>10.2</v>
      </c>
    </row>
    <row r="9" ht="17.5" spans="1:4">
      <c r="A9" s="174" t="s">
        <v>24</v>
      </c>
      <c r="B9" s="261" t="s">
        <v>18</v>
      </c>
      <c r="C9" s="265">
        <f>财税金融!C4</f>
        <v>257291.184672</v>
      </c>
      <c r="D9" s="266">
        <f>财税金融!D4</f>
        <v>23.7049579537913</v>
      </c>
    </row>
    <row r="10" ht="17.5" spans="1:4">
      <c r="A10" s="174" t="s">
        <v>25</v>
      </c>
      <c r="B10" s="261" t="s">
        <v>18</v>
      </c>
      <c r="C10" s="265">
        <f>财税金融!C5</f>
        <v>138067.859161</v>
      </c>
      <c r="D10" s="266">
        <f>财税金融!D5</f>
        <v>38.066478496215</v>
      </c>
    </row>
    <row r="11" ht="17.5" spans="1:4">
      <c r="A11" s="174" t="s">
        <v>26</v>
      </c>
      <c r="B11" s="261" t="s">
        <v>18</v>
      </c>
      <c r="C11" s="267">
        <f>财税金融!C11</f>
        <v>635432</v>
      </c>
      <c r="D11" s="268">
        <f>财税金融!D11</f>
        <v>-10.868101532868</v>
      </c>
    </row>
    <row r="12" ht="17.5" spans="1:4">
      <c r="A12" s="174" t="s">
        <v>27</v>
      </c>
      <c r="B12" s="261" t="s">
        <v>18</v>
      </c>
      <c r="C12" s="94">
        <v>205246</v>
      </c>
      <c r="D12" s="269">
        <v>4</v>
      </c>
    </row>
    <row r="13" ht="17.5" spans="1:4">
      <c r="A13" s="174" t="s">
        <v>28</v>
      </c>
      <c r="B13" s="261" t="s">
        <v>18</v>
      </c>
      <c r="C13" s="270">
        <f>分县3!B39*10000</f>
        <v>1490</v>
      </c>
      <c r="D13" s="271">
        <f>分县3!C39</f>
        <v>-43.12</v>
      </c>
    </row>
    <row r="14" ht="17.5" spans="1:4">
      <c r="A14" s="174" t="s">
        <v>29</v>
      </c>
      <c r="B14" s="261" t="s">
        <v>18</v>
      </c>
      <c r="C14" s="272">
        <f>财税金融!B12</f>
        <v>4893305.109965</v>
      </c>
      <c r="D14" s="268">
        <f>财税金融!D12</f>
        <v>5.95622540450844</v>
      </c>
    </row>
    <row r="15" ht="17.5" spans="1:4">
      <c r="A15" s="174" t="s">
        <v>30</v>
      </c>
      <c r="B15" s="261" t="s">
        <v>18</v>
      </c>
      <c r="C15" s="272">
        <f>财税金融!B13</f>
        <v>4035627.341745</v>
      </c>
      <c r="D15" s="268">
        <f>财税金融!D13</f>
        <v>8.06323043418939</v>
      </c>
    </row>
    <row r="16" ht="17.5" spans="1:4">
      <c r="A16" s="174" t="s">
        <v>31</v>
      </c>
      <c r="B16" s="261" t="s">
        <v>18</v>
      </c>
      <c r="C16" s="272">
        <f>财税金融!B14</f>
        <v>2710998.602119</v>
      </c>
      <c r="D16" s="268">
        <f>财税金融!D14</f>
        <v>15.7342392613533</v>
      </c>
    </row>
    <row r="17" ht="17.5" spans="1:4">
      <c r="A17" s="174" t="s">
        <v>32</v>
      </c>
      <c r="B17" s="261" t="s">
        <v>33</v>
      </c>
      <c r="C17" s="273">
        <f>价格!C4</f>
        <v>97.9</v>
      </c>
      <c r="D17" s="274">
        <f>C17-100</f>
        <v>-2.09999999999999</v>
      </c>
    </row>
    <row r="18" ht="18.25" spans="1:4">
      <c r="A18" s="222" t="s">
        <v>34</v>
      </c>
      <c r="B18" s="275" t="s">
        <v>35</v>
      </c>
      <c r="C18" s="276">
        <f>主要工业产品产量1!D12</f>
        <v>92829</v>
      </c>
      <c r="D18" s="277">
        <f>主要工业产品产量1!E12</f>
        <v>13.459305523302</v>
      </c>
    </row>
    <row r="19" spans="3:4">
      <c r="C19" s="61"/>
      <c r="D19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12" sqref="D12"/>
    </sheetView>
  </sheetViews>
  <sheetFormatPr defaultColWidth="9" defaultRowHeight="14" outlineLevelCol="5"/>
  <cols>
    <col min="1" max="1" width="28.7545454545455" customWidth="1"/>
    <col min="2" max="2" width="11.3727272727273" customWidth="1"/>
    <col min="3" max="3" width="10.5" customWidth="1"/>
    <col min="4" max="5" width="12.6272727272727"/>
  </cols>
  <sheetData>
    <row r="1" ht="30" customHeight="1" spans="1:3">
      <c r="A1" s="218" t="s">
        <v>36</v>
      </c>
      <c r="B1" s="218"/>
      <c r="C1" s="218"/>
    </row>
    <row r="2" ht="15.75" spans="1:6">
      <c r="A2" s="51"/>
      <c r="B2" s="51"/>
      <c r="C2" s="3" t="s">
        <v>37</v>
      </c>
      <c r="D2" s="51"/>
      <c r="E2" s="51"/>
      <c r="F2" s="51"/>
    </row>
    <row r="3" ht="21" customHeight="1" spans="1:6">
      <c r="A3" s="67" t="s">
        <v>38</v>
      </c>
      <c r="B3" s="239" t="s">
        <v>39</v>
      </c>
      <c r="C3" s="69" t="s">
        <v>16</v>
      </c>
      <c r="D3" s="51"/>
      <c r="F3" s="51"/>
    </row>
    <row r="4" ht="23.25" customHeight="1" spans="1:6">
      <c r="A4" s="128" t="s">
        <v>40</v>
      </c>
      <c r="B4" s="247">
        <v>3479301.97519954</v>
      </c>
      <c r="C4" s="248">
        <v>7.39852452829999</v>
      </c>
      <c r="D4" s="51"/>
      <c r="F4" s="51"/>
    </row>
    <row r="5" ht="24" customHeight="1" spans="1:5">
      <c r="A5" s="131" t="s">
        <v>41</v>
      </c>
      <c r="B5" s="247">
        <v>954773.808899422</v>
      </c>
      <c r="C5" s="248">
        <v>8.69947418751826</v>
      </c>
      <c r="D5" s="51"/>
      <c r="E5" s="51"/>
    </row>
    <row r="6" ht="23.25" customHeight="1" spans="1:5">
      <c r="A6" s="131" t="s">
        <v>42</v>
      </c>
      <c r="B6" s="247">
        <v>987823.854067395</v>
      </c>
      <c r="C6" s="248">
        <v>4.99619485631706</v>
      </c>
      <c r="D6" s="51"/>
      <c r="E6" s="51"/>
    </row>
    <row r="7" ht="22.5" customHeight="1" spans="1:5">
      <c r="A7" s="131" t="s">
        <v>43</v>
      </c>
      <c r="B7" s="247">
        <v>637009.48478072</v>
      </c>
      <c r="C7" s="248">
        <v>7.57686320585719</v>
      </c>
      <c r="D7" s="51"/>
      <c r="E7" s="51"/>
    </row>
    <row r="8" ht="23.25" customHeight="1" spans="1:5">
      <c r="A8" s="131" t="s">
        <v>44</v>
      </c>
      <c r="B8" s="247">
        <v>351778.11242899</v>
      </c>
      <c r="C8" s="248">
        <v>0.538850013203088</v>
      </c>
      <c r="D8" s="51"/>
      <c r="E8" s="51"/>
    </row>
    <row r="9" ht="26.25" customHeight="1" spans="1:5">
      <c r="A9" s="131" t="s">
        <v>45</v>
      </c>
      <c r="B9" s="247">
        <v>1536704.31223272</v>
      </c>
      <c r="C9" s="248">
        <v>8.10543702975525</v>
      </c>
      <c r="D9" s="51"/>
      <c r="E9" s="51"/>
    </row>
    <row r="10" ht="22.5" customHeight="1" spans="1:6">
      <c r="A10" s="131" t="s">
        <v>46</v>
      </c>
      <c r="B10" s="247">
        <v>95635.8137822703</v>
      </c>
      <c r="C10" s="248">
        <v>33.4199065193843</v>
      </c>
      <c r="D10" s="51"/>
      <c r="F10" s="51"/>
    </row>
    <row r="11" ht="22.5" customHeight="1" spans="1:6">
      <c r="A11" s="131" t="s">
        <v>47</v>
      </c>
      <c r="B11" s="247">
        <v>338097.888756812</v>
      </c>
      <c r="C11" s="248">
        <v>9.9979192690907</v>
      </c>
      <c r="D11" s="51"/>
      <c r="E11" s="51"/>
      <c r="F11" s="51"/>
    </row>
    <row r="12" ht="23.25" customHeight="1" spans="1:6">
      <c r="A12" s="131" t="s">
        <v>48</v>
      </c>
      <c r="B12" s="247">
        <v>48845.7077195836</v>
      </c>
      <c r="C12" s="248">
        <v>14.1256629630109</v>
      </c>
      <c r="D12" s="51"/>
      <c r="E12" s="51"/>
      <c r="F12" s="51"/>
    </row>
    <row r="13" ht="22.5" customHeight="1" spans="1:3">
      <c r="A13" s="131" t="s">
        <v>49</v>
      </c>
      <c r="B13" s="247">
        <v>119119.329339921</v>
      </c>
      <c r="C13" s="248">
        <v>1.689228882374</v>
      </c>
    </row>
    <row r="14" ht="22.5" customHeight="1" spans="1:3">
      <c r="A14" s="131" t="s">
        <v>50</v>
      </c>
      <c r="B14" s="247">
        <v>362231.251136054</v>
      </c>
      <c r="C14" s="248">
        <v>3.01070996806656</v>
      </c>
    </row>
    <row r="15" ht="21.75" customHeight="1" spans="1:3">
      <c r="A15" s="131" t="s">
        <v>51</v>
      </c>
      <c r="B15" s="247">
        <v>204559.425896323</v>
      </c>
      <c r="C15" s="248">
        <v>5.18350339434849</v>
      </c>
    </row>
    <row r="16" ht="23.25" customHeight="1" spans="1:3">
      <c r="A16" s="249" t="s">
        <v>52</v>
      </c>
      <c r="B16" s="250">
        <v>338598.999723776</v>
      </c>
      <c r="C16" s="251">
        <v>9.4807929732936</v>
      </c>
    </row>
    <row r="17" ht="25.5" customHeight="1" spans="1:3">
      <c r="A17" s="252" t="s">
        <v>53</v>
      </c>
      <c r="B17" s="253" t="s">
        <v>54</v>
      </c>
      <c r="C17" s="254"/>
    </row>
  </sheetData>
  <mergeCells count="2">
    <mergeCell ref="A1:C1"/>
    <mergeCell ref="B17:C1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N11" sqref="N11"/>
    </sheetView>
  </sheetViews>
  <sheetFormatPr defaultColWidth="9" defaultRowHeight="14"/>
  <cols>
    <col min="1" max="1" width="27.5" customWidth="1"/>
    <col min="2" max="2" width="7" customWidth="1"/>
    <col min="3" max="3" width="12" customWidth="1"/>
    <col min="4" max="4" width="7.87272727272727" customWidth="1"/>
  </cols>
  <sheetData>
    <row r="1" ht="28.5" customHeight="1" spans="1:4">
      <c r="A1" s="218" t="s">
        <v>55</v>
      </c>
      <c r="B1" s="218"/>
      <c r="C1" s="218"/>
      <c r="D1" s="218"/>
    </row>
    <row r="2" ht="14.75" spans="1:11">
      <c r="A2" s="51"/>
      <c r="B2" s="51"/>
      <c r="C2" s="51"/>
      <c r="D2" s="51"/>
      <c r="H2" s="51"/>
      <c r="I2" s="51"/>
      <c r="J2" s="51"/>
      <c r="K2" s="51"/>
    </row>
    <row r="3" ht="29.25" customHeight="1" spans="1:11">
      <c r="A3" s="67" t="s">
        <v>38</v>
      </c>
      <c r="B3" s="68" t="s">
        <v>14</v>
      </c>
      <c r="C3" s="239" t="s">
        <v>39</v>
      </c>
      <c r="D3" s="69" t="s">
        <v>16</v>
      </c>
      <c r="H3" s="51"/>
      <c r="I3" s="51"/>
      <c r="J3" s="51"/>
      <c r="K3" s="51"/>
    </row>
    <row r="4" ht="27" customHeight="1" spans="1:11">
      <c r="A4" s="128" t="s">
        <v>56</v>
      </c>
      <c r="B4" s="175" t="s">
        <v>18</v>
      </c>
      <c r="C4" s="240">
        <v>1579718</v>
      </c>
      <c r="D4" s="241">
        <v>10.8</v>
      </c>
      <c r="H4" s="51"/>
      <c r="I4" s="245"/>
      <c r="J4" s="51"/>
      <c r="K4" s="51"/>
    </row>
    <row r="5" ht="27" customHeight="1" spans="1:11">
      <c r="A5" s="131" t="s">
        <v>57</v>
      </c>
      <c r="B5" s="175" t="s">
        <v>18</v>
      </c>
      <c r="C5" s="242">
        <v>772241</v>
      </c>
      <c r="D5" s="241">
        <v>9.8</v>
      </c>
      <c r="H5" s="51"/>
      <c r="I5" s="246"/>
      <c r="J5" s="51"/>
      <c r="K5" s="51"/>
    </row>
    <row r="6" ht="27" customHeight="1" spans="1:11">
      <c r="A6" s="131" t="s">
        <v>58</v>
      </c>
      <c r="B6" s="175" t="s">
        <v>18</v>
      </c>
      <c r="C6" s="242">
        <v>53345</v>
      </c>
      <c r="D6" s="225">
        <f>79.1-100</f>
        <v>-20.9</v>
      </c>
      <c r="H6" s="51"/>
      <c r="I6" s="246"/>
      <c r="J6" s="51"/>
      <c r="K6" s="51"/>
    </row>
    <row r="7" ht="27" customHeight="1" spans="1:11">
      <c r="A7" s="131" t="s">
        <v>59</v>
      </c>
      <c r="B7" s="175" t="s">
        <v>18</v>
      </c>
      <c r="C7" s="242">
        <v>447388</v>
      </c>
      <c r="D7" s="225">
        <v>23.7</v>
      </c>
      <c r="H7" s="51"/>
      <c r="I7" s="246"/>
      <c r="J7" s="51"/>
      <c r="K7" s="51"/>
    </row>
    <row r="8" ht="27" customHeight="1" spans="1:11">
      <c r="A8" s="131" t="s">
        <v>60</v>
      </c>
      <c r="B8" s="175" t="s">
        <v>18</v>
      </c>
      <c r="C8" s="242">
        <v>233953</v>
      </c>
      <c r="D8" s="225">
        <f>98.5-100</f>
        <v>-1.5</v>
      </c>
      <c r="H8" s="51"/>
      <c r="I8" s="246"/>
      <c r="J8" s="51"/>
      <c r="K8" s="51"/>
    </row>
    <row r="9" ht="27" customHeight="1" spans="1:11">
      <c r="A9" s="131" t="s">
        <v>61</v>
      </c>
      <c r="B9" s="175" t="s">
        <v>18</v>
      </c>
      <c r="C9" s="242">
        <v>72792</v>
      </c>
      <c r="D9" s="241">
        <v>8.5</v>
      </c>
      <c r="H9" s="51"/>
      <c r="I9" s="246"/>
      <c r="J9" s="51"/>
      <c r="K9" s="51"/>
    </row>
    <row r="10" ht="27" customHeight="1" spans="1:11">
      <c r="A10" s="128" t="s">
        <v>62</v>
      </c>
      <c r="B10" s="175" t="s">
        <v>18</v>
      </c>
      <c r="C10" s="242">
        <f>954774-30117</f>
        <v>924657</v>
      </c>
      <c r="D10" s="241">
        <v>9.7</v>
      </c>
      <c r="H10" s="51"/>
      <c r="I10" s="246"/>
      <c r="J10" s="51"/>
      <c r="K10" s="51"/>
    </row>
    <row r="11" ht="27" customHeight="1" spans="1:11">
      <c r="A11" s="131" t="s">
        <v>57</v>
      </c>
      <c r="B11" s="175" t="s">
        <v>18</v>
      </c>
      <c r="C11" s="242"/>
      <c r="D11" s="241"/>
      <c r="H11" s="51"/>
      <c r="I11" s="246"/>
      <c r="J11" s="51"/>
      <c r="K11" s="51"/>
    </row>
    <row r="12" ht="27" customHeight="1" spans="1:11">
      <c r="A12" s="131" t="s">
        <v>58</v>
      </c>
      <c r="B12" s="175" t="s">
        <v>18</v>
      </c>
      <c r="C12" s="242"/>
      <c r="D12" s="225"/>
      <c r="H12" s="51"/>
      <c r="I12" s="246"/>
      <c r="J12" s="51"/>
      <c r="K12" s="51"/>
    </row>
    <row r="13" ht="27" customHeight="1" spans="1:11">
      <c r="A13" s="131" t="s">
        <v>59</v>
      </c>
      <c r="B13" s="175" t="s">
        <v>18</v>
      </c>
      <c r="C13" s="242"/>
      <c r="D13" s="225"/>
      <c r="H13" s="51"/>
      <c r="I13" s="246"/>
      <c r="J13" s="51"/>
      <c r="K13" s="51"/>
    </row>
    <row r="14" ht="27" customHeight="1" spans="1:11">
      <c r="A14" s="131" t="s">
        <v>60</v>
      </c>
      <c r="B14" s="175" t="s">
        <v>18</v>
      </c>
      <c r="C14" s="242"/>
      <c r="D14" s="241"/>
      <c r="H14" s="51"/>
      <c r="I14" s="246"/>
      <c r="J14" s="51"/>
      <c r="K14" s="51"/>
    </row>
    <row r="15" ht="27" customHeight="1" spans="1:11">
      <c r="A15" s="192" t="s">
        <v>61</v>
      </c>
      <c r="B15" s="193" t="s">
        <v>18</v>
      </c>
      <c r="C15" s="243"/>
      <c r="D15" s="244"/>
      <c r="H15" s="51"/>
      <c r="I15" s="246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D9" sqref="D9"/>
    </sheetView>
  </sheetViews>
  <sheetFormatPr defaultColWidth="9" defaultRowHeight="14" outlineLevelCol="3"/>
  <cols>
    <col min="1" max="1" width="27.3727272727273" customWidth="1"/>
    <col min="2" max="2" width="9.75454545454545" customWidth="1"/>
    <col min="3" max="3" width="10.5" customWidth="1"/>
    <col min="4" max="4" width="11" customWidth="1"/>
    <col min="6" max="7" width="10.3727272727273"/>
  </cols>
  <sheetData>
    <row r="1" ht="31.5" customHeight="1" spans="1:4">
      <c r="A1" s="218" t="s">
        <v>63</v>
      </c>
      <c r="B1" s="218"/>
      <c r="C1" s="218"/>
      <c r="D1" s="218"/>
    </row>
    <row r="2" ht="18.25" spans="1:4">
      <c r="A2" s="235"/>
      <c r="B2" s="235"/>
      <c r="D2" s="235" t="s">
        <v>37</v>
      </c>
    </row>
    <row r="3" ht="26.25" customHeight="1" spans="1:4">
      <c r="A3" s="67" t="s">
        <v>38</v>
      </c>
      <c r="B3" s="68" t="s">
        <v>64</v>
      </c>
      <c r="C3" s="68" t="s">
        <v>39</v>
      </c>
      <c r="D3" s="69" t="s">
        <v>65</v>
      </c>
    </row>
    <row r="4" ht="29.25" customHeight="1" spans="1:4">
      <c r="A4" s="170" t="s">
        <v>66</v>
      </c>
      <c r="B4" s="236">
        <v>150087.21</v>
      </c>
      <c r="C4" s="236">
        <v>1258302.5</v>
      </c>
      <c r="D4" s="109">
        <v>13.1999999464057</v>
      </c>
    </row>
    <row r="5" ht="30.75" customHeight="1" spans="1:4">
      <c r="A5" s="174" t="s">
        <v>67</v>
      </c>
      <c r="B5" s="228">
        <v>111611.79</v>
      </c>
      <c r="C5" s="228">
        <v>921163.67</v>
      </c>
      <c r="D5" s="180">
        <v>19.3085362323267</v>
      </c>
    </row>
    <row r="6" ht="27" customHeight="1" spans="1:4">
      <c r="A6" s="174" t="s">
        <v>68</v>
      </c>
      <c r="B6" s="228">
        <v>38475.42</v>
      </c>
      <c r="C6" s="228">
        <v>337138.83</v>
      </c>
      <c r="D6" s="180">
        <v>-0.692368435580093</v>
      </c>
    </row>
    <row r="7" ht="27.75" customHeight="1" spans="1:4">
      <c r="A7" s="174" t="s">
        <v>69</v>
      </c>
      <c r="B7" s="228">
        <v>7001.55</v>
      </c>
      <c r="C7" s="228">
        <v>77617.02</v>
      </c>
      <c r="D7" s="180">
        <v>-5.90378060938353</v>
      </c>
    </row>
    <row r="8" ht="27" customHeight="1" spans="1:4">
      <c r="A8" s="174" t="s">
        <v>70</v>
      </c>
      <c r="B8" s="228">
        <v>0</v>
      </c>
      <c r="C8" s="228">
        <v>0</v>
      </c>
      <c r="D8" s="180" t="s">
        <v>71</v>
      </c>
    </row>
    <row r="9" ht="27.75" customHeight="1" spans="1:4">
      <c r="A9" s="174" t="s">
        <v>72</v>
      </c>
      <c r="B9" s="228">
        <v>137620.05</v>
      </c>
      <c r="C9" s="228">
        <v>1141235.36</v>
      </c>
      <c r="D9" s="180">
        <v>15.1766417365084</v>
      </c>
    </row>
    <row r="10" ht="28.5" customHeight="1" spans="1:4">
      <c r="A10" s="174" t="s">
        <v>73</v>
      </c>
      <c r="B10" s="228">
        <v>2285.35</v>
      </c>
      <c r="C10" s="228">
        <v>14692.55</v>
      </c>
      <c r="D10" s="180">
        <v>3.89387943976449</v>
      </c>
    </row>
    <row r="11" ht="27" customHeight="1" spans="1:4">
      <c r="A11" s="174" t="s">
        <v>74</v>
      </c>
      <c r="B11" s="228">
        <v>3180.25</v>
      </c>
      <c r="C11" s="228">
        <v>24757.57</v>
      </c>
      <c r="D11" s="180">
        <v>2.77418740160765</v>
      </c>
    </row>
    <row r="12" ht="29.25" customHeight="1" spans="1:4">
      <c r="A12" s="222" t="s">
        <v>75</v>
      </c>
      <c r="B12" s="232">
        <v>17395.29</v>
      </c>
      <c r="C12" s="232">
        <v>156415.84</v>
      </c>
      <c r="D12" s="237">
        <v>-8.27017057539567</v>
      </c>
    </row>
    <row r="13" ht="15" spans="4:4">
      <c r="D13" s="238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F13" sqref="F13:F14"/>
    </sheetView>
  </sheetViews>
  <sheetFormatPr defaultColWidth="9" defaultRowHeight="14" outlineLevelCol="3"/>
  <cols>
    <col min="1" max="1" width="26.8727272727273" customWidth="1"/>
    <col min="2" max="2" width="9.87272727272727" customWidth="1"/>
    <col min="3" max="3" width="10.8727272727273" customWidth="1"/>
    <col min="4" max="4" width="11.2545454545455" style="225" customWidth="1"/>
    <col min="5" max="5" width="9.37272727272727"/>
    <col min="6" max="6" width="11.5"/>
  </cols>
  <sheetData>
    <row r="1" ht="30.75" customHeight="1" spans="1:4">
      <c r="A1" s="1" t="s">
        <v>76</v>
      </c>
      <c r="B1" s="1"/>
      <c r="C1" s="1"/>
      <c r="D1" s="226"/>
    </row>
    <row r="2" ht="18.75" customHeight="1" spans="1:4">
      <c r="A2" s="219"/>
      <c r="B2" s="219"/>
      <c r="C2" s="212"/>
      <c r="D2" s="227" t="s">
        <v>37</v>
      </c>
    </row>
    <row r="3" ht="30.75" customHeight="1" spans="1:4">
      <c r="A3" s="67" t="s">
        <v>38</v>
      </c>
      <c r="B3" s="68" t="s">
        <v>64</v>
      </c>
      <c r="C3" s="68" t="s">
        <v>39</v>
      </c>
      <c r="D3" s="220" t="s">
        <v>77</v>
      </c>
    </row>
    <row r="4" ht="27" customHeight="1" spans="1:4">
      <c r="A4" s="170" t="s">
        <v>78</v>
      </c>
      <c r="B4" s="228">
        <v>23309.5713548588</v>
      </c>
      <c r="C4" s="229">
        <v>195784.373921942</v>
      </c>
      <c r="D4" s="230">
        <v>5.29999995805434</v>
      </c>
    </row>
    <row r="5" ht="26.25" customHeight="1" spans="1:4">
      <c r="A5" s="174" t="s">
        <v>67</v>
      </c>
      <c r="B5" s="228">
        <v>13649.5428059701</v>
      </c>
      <c r="C5" s="229">
        <v>112428.609577088</v>
      </c>
      <c r="D5" s="230">
        <v>11.5302491007304</v>
      </c>
    </row>
    <row r="6" ht="24.75" customHeight="1" spans="1:4">
      <c r="A6" s="174" t="s">
        <v>79</v>
      </c>
      <c r="B6" s="228">
        <v>9660.02854888863</v>
      </c>
      <c r="C6" s="229">
        <v>83355.7643448539</v>
      </c>
      <c r="D6" s="230">
        <v>-2.07793001605347</v>
      </c>
    </row>
    <row r="7" ht="30" customHeight="1" spans="1:4">
      <c r="A7" s="174" t="s">
        <v>69</v>
      </c>
      <c r="B7" s="228">
        <v>861.49971904674</v>
      </c>
      <c r="C7" s="229">
        <v>9124.95186496146</v>
      </c>
      <c r="D7" s="230">
        <v>-5.86637997789198</v>
      </c>
    </row>
    <row r="8" ht="27.75" customHeight="1" spans="1:4">
      <c r="A8" s="174" t="s">
        <v>80</v>
      </c>
      <c r="B8" s="228">
        <v>0</v>
      </c>
      <c r="C8" s="229">
        <v>0</v>
      </c>
      <c r="D8" s="231" t="s">
        <v>71</v>
      </c>
    </row>
    <row r="9" ht="22.5" customHeight="1" spans="1:4">
      <c r="A9" s="174" t="s">
        <v>81</v>
      </c>
      <c r="B9" s="228">
        <v>21109.6977995382</v>
      </c>
      <c r="C9" s="229">
        <v>177238.351349121</v>
      </c>
      <c r="D9" s="230">
        <v>6.31095644283826</v>
      </c>
    </row>
    <row r="10" ht="22.5" customHeight="1" spans="1:4">
      <c r="A10" s="174" t="s">
        <v>82</v>
      </c>
      <c r="B10" s="228">
        <v>670.72276815558</v>
      </c>
      <c r="C10" s="229">
        <v>4187.52133311446</v>
      </c>
      <c r="D10" s="230">
        <v>0.995058634672461</v>
      </c>
    </row>
    <row r="11" ht="24" customHeight="1" spans="1:4">
      <c r="A11" s="174" t="s">
        <v>83</v>
      </c>
      <c r="B11" s="228">
        <v>667.65106811823</v>
      </c>
      <c r="C11" s="229">
        <v>5233.54937474424</v>
      </c>
      <c r="D11" s="230">
        <v>-2.60048565591053</v>
      </c>
    </row>
    <row r="12" ht="29.25" customHeight="1" spans="1:4">
      <c r="A12" s="222" t="s">
        <v>75</v>
      </c>
      <c r="B12" s="232">
        <v>4341.97964708154</v>
      </c>
      <c r="C12" s="233">
        <v>35557.7248100241</v>
      </c>
      <c r="D12" s="234">
        <v>-9.54347688119253</v>
      </c>
    </row>
    <row r="14" spans="4:4">
      <c r="D14"/>
    </row>
    <row r="15" spans="4:4">
      <c r="D15"/>
    </row>
    <row r="16" spans="4:4">
      <c r="D16"/>
    </row>
    <row r="17" spans="4:4">
      <c r="D17"/>
    </row>
    <row r="18" spans="4:4">
      <c r="D18"/>
    </row>
    <row r="19" spans="4:4">
      <c r="D19"/>
    </row>
    <row r="20" spans="4:4">
      <c r="D20"/>
    </row>
    <row r="21" spans="4:4">
      <c r="D21"/>
    </row>
    <row r="22" spans="4:4">
      <c r="D2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13" sqref="D13:D14"/>
    </sheetView>
  </sheetViews>
  <sheetFormatPr defaultColWidth="9" defaultRowHeight="14" outlineLevelCol="3"/>
  <cols>
    <col min="1" max="1" width="27" customWidth="1"/>
    <col min="2" max="2" width="10.5" customWidth="1"/>
    <col min="3" max="3" width="8.37272727272727" customWidth="1"/>
    <col min="4" max="4" width="13.2545454545455" customWidth="1"/>
    <col min="5" max="6" width="11.5"/>
    <col min="7" max="7" width="13.7545454545455"/>
    <col min="8" max="8" width="9.37272727272727"/>
    <col min="9" max="10" width="10.3727272727273"/>
  </cols>
  <sheetData>
    <row r="1" ht="32.25" customHeight="1" spans="1:4">
      <c r="A1" s="218" t="s">
        <v>84</v>
      </c>
      <c r="B1" s="218"/>
      <c r="C1" s="218"/>
      <c r="D1" s="218"/>
    </row>
    <row r="2" ht="18.25" spans="1:4">
      <c r="A2" s="219"/>
      <c r="B2" s="219"/>
      <c r="D2" s="3" t="s">
        <v>37</v>
      </c>
    </row>
    <row r="3" ht="23.25" customHeight="1" spans="1:4">
      <c r="A3" s="67" t="s">
        <v>38</v>
      </c>
      <c r="B3" s="68" t="s">
        <v>64</v>
      </c>
      <c r="C3" s="68" t="s">
        <v>39</v>
      </c>
      <c r="D3" s="220" t="s">
        <v>65</v>
      </c>
    </row>
    <row r="4" ht="23.25" customHeight="1" spans="1:4">
      <c r="A4" s="170" t="s">
        <v>85</v>
      </c>
      <c r="B4" s="114">
        <f>工业1!B4</f>
        <v>150087.21</v>
      </c>
      <c r="C4" s="114">
        <f>工业1!C4</f>
        <v>1258302.5</v>
      </c>
      <c r="D4" s="180">
        <f>工业1!D4</f>
        <v>13.1999999464057</v>
      </c>
    </row>
    <row r="5" ht="17.5" spans="1:4">
      <c r="A5" s="174" t="s">
        <v>86</v>
      </c>
      <c r="B5" s="221">
        <v>2780.5</v>
      </c>
      <c r="C5" s="221">
        <v>24003.4</v>
      </c>
      <c r="D5" s="180">
        <v>0.718060383891668</v>
      </c>
    </row>
    <row r="6" ht="17.5" spans="1:4">
      <c r="A6" s="174" t="s">
        <v>87</v>
      </c>
      <c r="B6" s="221">
        <v>61580.85</v>
      </c>
      <c r="C6" s="221">
        <v>528763.777</v>
      </c>
      <c r="D6" s="180">
        <v>48.4899765568655</v>
      </c>
    </row>
    <row r="7" ht="17.5" spans="1:4">
      <c r="A7" s="174" t="s">
        <v>88</v>
      </c>
      <c r="B7" s="221">
        <v>0</v>
      </c>
      <c r="C7" s="221">
        <v>0</v>
      </c>
      <c r="D7" s="180" t="s">
        <v>71</v>
      </c>
    </row>
    <row r="8" ht="17.5" spans="1:4">
      <c r="A8" s="174" t="s">
        <v>89</v>
      </c>
      <c r="B8" s="221">
        <v>4367.603</v>
      </c>
      <c r="C8" s="221">
        <v>38116.253</v>
      </c>
      <c r="D8" s="180">
        <v>-7.06048102217186</v>
      </c>
    </row>
    <row r="9" customFormat="1" ht="17.5" spans="1:4">
      <c r="A9" s="174" t="s">
        <v>90</v>
      </c>
      <c r="B9" s="221">
        <v>23258.578</v>
      </c>
      <c r="C9" s="221">
        <v>189403.156</v>
      </c>
      <c r="D9" s="180">
        <v>-10.2299597338256</v>
      </c>
    </row>
    <row r="10" ht="17.5" spans="1:4">
      <c r="A10" s="174" t="s">
        <v>91</v>
      </c>
      <c r="B10" s="221">
        <v>16686.3</v>
      </c>
      <c r="C10" s="221">
        <v>121001.604</v>
      </c>
      <c r="D10" s="180">
        <v>2.46130866889204</v>
      </c>
    </row>
    <row r="11" ht="17.5" spans="1:4">
      <c r="A11" s="174" t="s">
        <v>92</v>
      </c>
      <c r="B11" s="221">
        <v>3907.16</v>
      </c>
      <c r="C11" s="221">
        <v>31147.32</v>
      </c>
      <c r="D11" s="180">
        <v>-5.69780452701339</v>
      </c>
    </row>
    <row r="12" ht="17.5" spans="1:4">
      <c r="A12" s="174" t="s">
        <v>93</v>
      </c>
      <c r="B12" s="221">
        <v>20119.835</v>
      </c>
      <c r="C12" s="221">
        <v>168953.766</v>
      </c>
      <c r="D12" s="180">
        <v>-6.00589032938964</v>
      </c>
    </row>
    <row r="13" ht="17.5" spans="1:4">
      <c r="A13" s="174" t="s">
        <v>94</v>
      </c>
      <c r="B13" s="221">
        <v>4694.4</v>
      </c>
      <c r="C13" s="221">
        <v>39927.9</v>
      </c>
      <c r="D13" s="180">
        <v>-14.4362739359722</v>
      </c>
    </row>
    <row r="14" ht="17.5" spans="1:4">
      <c r="A14" s="174" t="s">
        <v>95</v>
      </c>
      <c r="B14" s="221">
        <v>1032.2</v>
      </c>
      <c r="C14" s="221">
        <v>8531.9</v>
      </c>
      <c r="D14" s="180">
        <v>13.8057615899892</v>
      </c>
    </row>
    <row r="15" ht="23.25" customHeight="1" spans="1:4">
      <c r="A15" s="174" t="s">
        <v>96</v>
      </c>
      <c r="B15" s="221">
        <v>478.147</v>
      </c>
      <c r="C15" s="221">
        <v>7948.546</v>
      </c>
      <c r="D15" s="180">
        <v>38.1805966927017</v>
      </c>
    </row>
    <row r="16" ht="21.75" customHeight="1" spans="1:4">
      <c r="A16" s="222" t="s">
        <v>97</v>
      </c>
      <c r="B16" s="223">
        <v>481.1</v>
      </c>
      <c r="C16" s="223">
        <v>4185.4</v>
      </c>
      <c r="D16" s="224">
        <v>-4.11431021353367</v>
      </c>
    </row>
    <row r="17" spans="1:4">
      <c r="A17" s="212"/>
      <c r="B17" s="212"/>
      <c r="C17" s="212"/>
      <c r="D17" s="212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G11" sqref="G11"/>
    </sheetView>
  </sheetViews>
  <sheetFormatPr defaultColWidth="9" defaultRowHeight="14" outlineLevelCol="4"/>
  <cols>
    <col min="1" max="1" width="16.1272727272727" customWidth="1"/>
    <col min="2" max="2" width="9" customWidth="1"/>
    <col min="3" max="3" width="8.87272727272727" customWidth="1"/>
    <col min="4" max="4" width="9.75454545454545" customWidth="1"/>
    <col min="5" max="5" width="10" customWidth="1"/>
    <col min="7" max="7" width="12.6272727272727"/>
  </cols>
  <sheetData>
    <row r="1" spans="1:5">
      <c r="A1" s="1" t="s">
        <v>98</v>
      </c>
      <c r="B1" s="1"/>
      <c r="C1" s="1"/>
      <c r="D1" s="1"/>
      <c r="E1" s="1"/>
    </row>
    <row r="2" ht="24" customHeight="1" spans="1:5">
      <c r="A2" s="1"/>
      <c r="B2" s="1"/>
      <c r="C2" s="1"/>
      <c r="D2" s="1"/>
      <c r="E2" s="1"/>
    </row>
    <row r="3" ht="27.75" customHeight="1" spans="1:5">
      <c r="A3" s="196" t="s">
        <v>38</v>
      </c>
      <c r="B3" s="197" t="s">
        <v>99</v>
      </c>
      <c r="C3" s="167" t="s">
        <v>64</v>
      </c>
      <c r="D3" s="167" t="s">
        <v>39</v>
      </c>
      <c r="E3" s="198" t="s">
        <v>77</v>
      </c>
    </row>
    <row r="4" ht="23.25" customHeight="1" spans="1:5">
      <c r="A4" s="131" t="s">
        <v>100</v>
      </c>
      <c r="B4" s="199" t="s">
        <v>101</v>
      </c>
      <c r="C4" s="200">
        <v>12.92908</v>
      </c>
      <c r="D4" s="200">
        <v>112.23375</v>
      </c>
      <c r="E4" s="201">
        <v>52.3770665232374</v>
      </c>
    </row>
    <row r="5" ht="24" customHeight="1" spans="1:5">
      <c r="A5" s="131" t="s">
        <v>102</v>
      </c>
      <c r="B5" s="202" t="s">
        <v>101</v>
      </c>
      <c r="C5" s="203">
        <v>0</v>
      </c>
      <c r="D5" s="203">
        <v>0</v>
      </c>
      <c r="E5" s="115" t="s">
        <v>71</v>
      </c>
    </row>
    <row r="6" ht="21.75" customHeight="1" spans="1:5">
      <c r="A6" s="131" t="s">
        <v>103</v>
      </c>
      <c r="B6" s="202" t="s">
        <v>104</v>
      </c>
      <c r="C6" s="204">
        <v>3.11235</v>
      </c>
      <c r="D6" s="204">
        <v>26.04846</v>
      </c>
      <c r="E6" s="205">
        <v>2.96237835683293</v>
      </c>
    </row>
    <row r="7" ht="25.5" customHeight="1" spans="1:5">
      <c r="A7" s="131" t="s">
        <v>105</v>
      </c>
      <c r="B7" s="199" t="s">
        <v>106</v>
      </c>
      <c r="C7" s="204">
        <v>3.7335</v>
      </c>
      <c r="D7" s="204">
        <v>35.1859</v>
      </c>
      <c r="E7" s="206">
        <v>-33.0214601292332</v>
      </c>
    </row>
    <row r="8" ht="24" customHeight="1" spans="1:5">
      <c r="A8" s="131" t="s">
        <v>107</v>
      </c>
      <c r="B8" s="199" t="s">
        <v>101</v>
      </c>
      <c r="C8" s="204">
        <v>0.3734</v>
      </c>
      <c r="D8" s="204">
        <v>2.59323</v>
      </c>
      <c r="E8" s="205">
        <v>-20.1502967280931</v>
      </c>
    </row>
    <row r="9" ht="23.25" customHeight="1" spans="1:5">
      <c r="A9" s="131" t="s">
        <v>108</v>
      </c>
      <c r="B9" s="199" t="s">
        <v>109</v>
      </c>
      <c r="C9" s="207">
        <v>175.5868</v>
      </c>
      <c r="D9" s="208">
        <v>1568.5802</v>
      </c>
      <c r="E9" s="209">
        <v>-11.4131889610429</v>
      </c>
    </row>
    <row r="10" ht="22.5" customHeight="1" spans="1:5">
      <c r="A10" s="131" t="s">
        <v>110</v>
      </c>
      <c r="B10" s="199" t="s">
        <v>101</v>
      </c>
      <c r="C10" s="210">
        <v>37.3965</v>
      </c>
      <c r="D10" s="210">
        <v>277.4771</v>
      </c>
      <c r="E10" s="209">
        <v>-10.6295651051452</v>
      </c>
    </row>
    <row r="11" s="77" customFormat="1" ht="23.25" customHeight="1" spans="1:5">
      <c r="A11" s="211" t="s">
        <v>111</v>
      </c>
      <c r="B11" s="212" t="s">
        <v>35</v>
      </c>
      <c r="C11" s="213">
        <v>24797</v>
      </c>
      <c r="D11" s="213">
        <v>196927</v>
      </c>
      <c r="E11" s="209">
        <v>14.3156513763598</v>
      </c>
    </row>
    <row r="12" s="77" customFormat="1" ht="22.5" customHeight="1" spans="1:5">
      <c r="A12" s="214" t="s">
        <v>34</v>
      </c>
      <c r="B12" s="215" t="s">
        <v>35</v>
      </c>
      <c r="C12" s="216">
        <v>11377</v>
      </c>
      <c r="D12" s="216">
        <v>92829</v>
      </c>
      <c r="E12" s="217">
        <v>13.459305523302</v>
      </c>
    </row>
    <row r="13" spans="3:5">
      <c r="C13" s="77"/>
      <c r="D13" s="77"/>
      <c r="E13" s="77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价格</vt:lpstr>
      <vt:lpstr>分镇1</vt:lpstr>
      <vt:lpstr>分镇2</vt:lpstr>
      <vt:lpstr>分镇3</vt:lpstr>
      <vt:lpstr>分镇4</vt:lpstr>
      <vt:lpstr>分镇5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2021-10-29T08:31:55Z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A2680A1FCDFB40CF95EC2A9DE5C84F4C</vt:lpwstr>
  </property>
</Properties>
</file>