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917" activeTab="9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calcPr calcId="144525"/>
</workbook>
</file>

<file path=xl/sharedStrings.xml><?xml version="1.0" encoding="utf-8"?>
<sst xmlns="http://schemas.openxmlformats.org/spreadsheetml/2006/main" count="542" uniqueCount="251">
  <si>
    <r>
      <t xml:space="preserve">廉江统计月报
</t>
    </r>
    <r>
      <rPr>
        <sz val="24"/>
        <color rgb="FF000000"/>
        <rFont val="黑体"/>
        <charset val="134"/>
      </rPr>
      <t xml:space="preserve">2021.4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</si>
  <si>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</si>
  <si>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</si>
  <si>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</si>
  <si>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</si>
  <si>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</si>
  <si>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</si>
  <si>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</si>
  <si>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</si>
  <si>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</si>
  <si>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</si>
  <si>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各县（市、区）主要经济指标……18</t>
  </si>
  <si>
    <t>2021年1-4月主要经济指标完成情况</t>
  </si>
  <si>
    <t>指 标</t>
  </si>
  <si>
    <t>单位</t>
  </si>
  <si>
    <t>绝对值</t>
  </si>
  <si>
    <t>增长%</t>
  </si>
  <si>
    <t>生产总值(GDP)（1-3月）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</si>
  <si>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</si>
  <si>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</si>
  <si>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</si>
  <si>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</si>
  <si>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</si>
  <si>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</si>
  <si>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</si>
  <si>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</si>
  <si>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</si>
  <si>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</si>
  <si>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</si>
  <si>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万美元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</si>
  <si>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</si>
  <si>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</si>
  <si>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</si>
  <si>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</si>
  <si>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</si>
  <si>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</si>
  <si>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</si>
  <si>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</si>
  <si>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</si>
  <si>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</si>
  <si>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1-3月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</si>
  <si>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</si>
  <si>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</si>
  <si>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</si>
  <si>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</si>
  <si>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</si>
  <si>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</si>
  <si>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</si>
  <si>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</si>
  <si>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</si>
  <si>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</si>
  <si>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</si>
  <si>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</si>
  <si>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</si>
  <si>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</si>
  <si>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24.8:27.6:47.6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</si>
  <si>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</si>
  <si>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</si>
  <si>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</si>
  <si>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</si>
  <si>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</si>
  <si>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</si>
  <si>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</si>
  <si>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</si>
  <si>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</si>
  <si>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4月</t>
  </si>
  <si>
    <t>1-4月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</si>
  <si>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</si>
  <si>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</si>
  <si>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</si>
  <si>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</si>
  <si>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</si>
  <si>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</si>
  <si>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>-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</si>
  <si>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</si>
  <si>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</si>
  <si>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</si>
  <si>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</si>
  <si>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</si>
  <si>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</si>
  <si>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</si>
  <si>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</si>
  <si>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</si>
  <si>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</si>
  <si>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</si>
  <si>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</si>
  <si>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</si>
  <si>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</si>
  <si>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</si>
  <si>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</si>
  <si>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</si>
  <si>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</si>
  <si>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</si>
  <si>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</si>
  <si>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</si>
  <si>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</si>
  <si>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</si>
  <si>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</si>
  <si>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</si>
  <si>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</si>
  <si>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</si>
  <si>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</si>
  <si>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</si>
  <si>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</si>
  <si>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</si>
  <si>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</si>
  <si>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 xml:space="preserve">万立方米 </t>
  </si>
  <si>
    <t xml:space="preserve">家具          </t>
  </si>
  <si>
    <t xml:space="preserve">万件   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</si>
  <si>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</si>
  <si>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</si>
  <si>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</si>
  <si>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</si>
  <si>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</si>
  <si>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</si>
  <si>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</si>
  <si>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</si>
  <si>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</si>
  <si>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</si>
  <si>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</si>
  <si>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二、商品销售额（1-3月）</t>
  </si>
  <si>
    <t>三、住宿餐饮业营业额（1-3月）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</si>
  <si>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</si>
  <si>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</si>
  <si>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</si>
  <si>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</si>
  <si>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</si>
  <si>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</si>
  <si>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</si>
  <si>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</si>
  <si>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</si>
  <si>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</si>
  <si>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</si>
  <si>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</si>
  <si>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</si>
  <si>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</si>
  <si>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</si>
  <si>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</si>
  <si>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</si>
  <si>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</si>
  <si>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</si>
  <si>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</si>
  <si>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</si>
  <si>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</si>
  <si>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</si>
  <si>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</si>
  <si>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</si>
  <si>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</si>
  <si>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</si>
  <si>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</si>
  <si>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</si>
  <si>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</si>
  <si>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</si>
  <si>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</si>
  <si>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</si>
  <si>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</si>
  <si>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</si>
  <si>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</si>
  <si>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</si>
  <si>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</si>
  <si>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</si>
  <si>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</si>
  <si>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</si>
  <si>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</si>
  <si>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</si>
  <si>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</si>
  <si>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</si>
  <si>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</si>
  <si>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</si>
  <si>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</si>
  <si>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</si>
  <si>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</si>
  <si>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</si>
  <si>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</si>
  <si>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</si>
  <si>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</si>
  <si>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</si>
  <si>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</si>
  <si>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</si>
  <si>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</si>
  <si>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</si>
  <si>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</si>
  <si>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</si>
  <si>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</si>
  <si>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</si>
  <si>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</si>
  <si>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</si>
  <si>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</si>
  <si>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</si>
  <si>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</si>
  <si>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</si>
  <si>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</si>
  <si>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</si>
  <si>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</si>
  <si>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</si>
  <si>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</si>
  <si>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</si>
  <si>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</si>
  <si>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</si>
  <si>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</si>
  <si>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</si>
  <si>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</si>
  <si>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</si>
  <si>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</si>
  <si>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</si>
  <si>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</si>
  <si>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</si>
  <si>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</si>
  <si>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</si>
  <si>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</si>
  <si>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</si>
  <si>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</si>
  <si>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</si>
  <si>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</si>
  <si>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</si>
  <si>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</si>
  <si>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</si>
  <si>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</si>
  <si>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</si>
  <si>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</si>
  <si>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</si>
  <si>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</si>
  <si>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</si>
  <si>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</si>
  <si>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</si>
  <si>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市  别</t>
  </si>
  <si>
    <t>增速排位</t>
  </si>
  <si>
    <t>一、生产总值（1-3月）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</si>
  <si>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</si>
  <si>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</si>
  <si>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</si>
  <si>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</si>
  <si>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</si>
  <si>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</si>
  <si>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</si>
  <si>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</si>
  <si>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</si>
  <si>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</si>
  <si>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</si>
  <si>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</si>
  <si>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</si>
  <si>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</si>
  <si>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</si>
  <si>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</si>
  <si>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</si>
  <si>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</si>
  <si>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</si>
  <si>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</si>
  <si>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</t>
  </si>
  <si>
    <t>八、外贸进出口总额</t>
  </si>
  <si>
    <t>九、实际利用外资（万美元）</t>
  </si>
</sst>
</file>

<file path=xl/styles.xml><?xml version="1.0" encoding="utf-8"?>
<styleSheet xmlns="http://schemas.openxmlformats.org/spreadsheetml/2006/main">
  <numFmts count="36">
    <numFmt numFmtId="42" formatCode="_ &quot;￥&quot;* #,##0_ ;_ &quot;￥&quot;* \-#,##0_ ;_ &quot;￥&quot;* &quot;-&quot;_ ;_ @_ "/>
    <numFmt numFmtId="176" formatCode="0.00_)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  <numFmt numFmtId="41" formatCode="_ * #,##0_ ;_ * \-#,##0_ ;_ * &quot;-&quot;_ ;_ @_ "/>
    <numFmt numFmtId="178" formatCode="_-&quot;$&quot;\ * #,##0_-;_-&quot;$&quot;\ * #,##0\-;_-&quot;$&quot;\ * &quot;-&quot;_-;_-@_-"/>
    <numFmt numFmtId="179" formatCode="#,##0.0_);\(#,##0.0\)"/>
    <numFmt numFmtId="180" formatCode="_-* #,##0.00&quot;$&quot;_-;\-* #,##0.00&quot;$&quot;_-;_-* &quot;-&quot;??&quot;$&quot;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_-* #,##0_$_-;\-* #,##0_$_-;_-* &quot;-&quot;_$_-;_-@_-"/>
    <numFmt numFmtId="184" formatCode="0_);\(0\)"/>
    <numFmt numFmtId="185" formatCode="_-* #,##0.00_$_-;\-* #,##0.00_$_-;_-* &quot;-&quot;??_$_-;_-@_-"/>
    <numFmt numFmtId="186" formatCode="#\ ??/??"/>
    <numFmt numFmtId="187" formatCode="_-* #,##0.00_-;\-* #,##0.00_-;_-* &quot;-&quot;??_-;_-@_-"/>
    <numFmt numFmtId="188" formatCode="\$#,##0.00;\(\$#,##0.00\)"/>
    <numFmt numFmtId="189" formatCode="0.0"/>
    <numFmt numFmtId="190" formatCode="&quot;$&quot;\ #,##0_-;[Red]&quot;$&quot;\ #,##0\-"/>
    <numFmt numFmtId="191" formatCode="_(&quot;$&quot;* #,##0_);_(&quot;$&quot;* \(#,##0\);_(&quot;$&quot;* &quot;-&quot;_);_(@_)"/>
    <numFmt numFmtId="192" formatCode="&quot;$&quot;\ #,##0.00_-;[Red]&quot;$&quot;\ #,##0.00\-"/>
    <numFmt numFmtId="193" formatCode="_(&quot;$&quot;* #,##0.00_);_(&quot;$&quot;* \(#,##0.00\);_(&quot;$&quot;* &quot;-&quot;??_);_(@_)"/>
    <numFmt numFmtId="194" formatCode="#,##0.0"/>
    <numFmt numFmtId="195" formatCode="_-* #,##0&quot;$&quot;_-;\-* #,##0&quot;$&quot;_-;_-* &quot;-&quot;&quot;$&quot;_-;_-@_-"/>
    <numFmt numFmtId="196" formatCode="#,##0.0_ "/>
    <numFmt numFmtId="197" formatCode="yy\.mm\.dd"/>
    <numFmt numFmtId="198" formatCode="\$#,##0;\(\$#,##0\)"/>
    <numFmt numFmtId="199" formatCode="&quot;$&quot;#,##0_);[Red]\(&quot;$&quot;#,##0\)"/>
    <numFmt numFmtId="200" formatCode="#,##0;\-#,##0;&quot;-&quot;"/>
    <numFmt numFmtId="201" formatCode="#,##0;\(#,##0\)"/>
    <numFmt numFmtId="202" formatCode="&quot;$&quot;#,##0.00_);[Red]\(&quot;$&quot;#,##0.00\)"/>
    <numFmt numFmtId="203" formatCode="0_ "/>
    <numFmt numFmtId="204" formatCode="0.0_ "/>
    <numFmt numFmtId="205" formatCode="0.00_ "/>
    <numFmt numFmtId="206" formatCode="0.00_);[Red]\(0.00\)"/>
    <numFmt numFmtId="207" formatCode="0.0_);[Red]\(0.0\)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2"/>
      <color indexed="23"/>
      <name val="楷体_GB2312"/>
      <charset val="134"/>
    </font>
    <font>
      <sz val="10.5"/>
      <color indexed="17"/>
      <name val="宋体"/>
      <charset val="134"/>
    </font>
    <font>
      <sz val="10"/>
      <color indexed="20"/>
      <name val="宋体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18"/>
      <name val="Arial"/>
      <charset val="134"/>
    </font>
    <font>
      <b/>
      <sz val="13"/>
      <color indexed="62"/>
      <name val="宋体"/>
      <charset val="134"/>
    </font>
    <font>
      <sz val="12"/>
      <color indexed="16"/>
      <name val="宋体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theme="0"/>
      <name val="宋体"/>
      <charset val="0"/>
      <scheme val="minor"/>
    </font>
    <font>
      <sz val="12"/>
      <color indexed="10"/>
      <name val="楷体_GB2312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2"/>
      <color indexed="60"/>
      <name val="楷体_GB2312"/>
      <charset val="134"/>
    </font>
    <font>
      <b/>
      <sz val="11"/>
      <color indexed="8"/>
      <name val="宋体"/>
      <charset val="134"/>
    </font>
    <font>
      <b/>
      <sz val="11"/>
      <color indexed="56"/>
      <name val="楷体_GB2312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indexed="63"/>
      <name val="宋体"/>
      <charset val="134"/>
    </font>
    <font>
      <sz val="10"/>
      <name val="Times New Roman"/>
      <charset val="134"/>
    </font>
    <font>
      <sz val="12"/>
      <color indexed="8"/>
      <name val="楷体_GB2312"/>
      <charset val="134"/>
    </font>
    <font>
      <sz val="12"/>
      <color indexed="17"/>
      <name val="楷体_GB2312"/>
      <charset val="134"/>
    </font>
    <font>
      <sz val="8"/>
      <name val="Times New Roman"/>
      <charset val="134"/>
    </font>
    <font>
      <sz val="12"/>
      <name val="바탕체"/>
      <charset val="134"/>
    </font>
    <font>
      <sz val="11"/>
      <color rgb="FF9C0006"/>
      <name val="宋体"/>
      <charset val="0"/>
      <scheme val="minor"/>
    </font>
    <font>
      <b/>
      <sz val="15"/>
      <color indexed="62"/>
      <name val="宋体"/>
      <charset val="134"/>
    </font>
    <font>
      <sz val="12"/>
      <name val="Arial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2"/>
      <name val="Courier"/>
      <charset val="134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5"/>
      <color theme="3"/>
      <name val="宋体"/>
      <charset val="134"/>
      <scheme val="minor"/>
    </font>
    <font>
      <sz val="10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Helv"/>
      <charset val="134"/>
    </font>
    <font>
      <b/>
      <sz val="11"/>
      <color rgb="FF3F3F3F"/>
      <name val="宋体"/>
      <charset val="0"/>
      <scheme val="minor"/>
    </font>
    <font>
      <sz val="11"/>
      <color indexed="1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b/>
      <sz val="13"/>
      <color indexed="56"/>
      <name val="楷体_GB2312"/>
      <charset val="134"/>
    </font>
    <font>
      <sz val="12"/>
      <name val="官帕眉"/>
      <charset val="134"/>
    </font>
    <font>
      <sz val="10"/>
      <name val="Courier"/>
      <charset val="134"/>
    </font>
    <font>
      <sz val="7"/>
      <name val="Small Fonts"/>
      <charset val="134"/>
    </font>
    <font>
      <sz val="12"/>
      <name val="????"/>
      <charset val="134"/>
    </font>
    <font>
      <b/>
      <sz val="12"/>
      <color indexed="63"/>
      <name val="楷体_GB2312"/>
      <charset val="134"/>
    </font>
    <font>
      <u/>
      <sz val="12"/>
      <color indexed="3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8"/>
      <name val="Arial"/>
      <charset val="134"/>
    </font>
    <font>
      <b/>
      <sz val="12"/>
      <color indexed="9"/>
      <name val="楷体_GB2312"/>
      <charset val="134"/>
    </font>
    <font>
      <b/>
      <sz val="15"/>
      <color indexed="56"/>
      <name val="楷体_GB2312"/>
      <charset val="134"/>
    </font>
    <font>
      <sz val="10"/>
      <name val="楷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sz val="12"/>
      <color indexed="62"/>
      <name val="楷体_GB2312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b/>
      <sz val="10"/>
      <name val="Arial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6"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2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8" fillId="28" borderId="33" applyNumberFormat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68" fillId="0" borderId="0">
      <alignment horizontal="center" wrapText="1"/>
      <protection locked="0"/>
    </xf>
    <xf numFmtId="41" fontId="2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/>
    <xf numFmtId="0" fontId="2" fillId="9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0" fillId="38" borderId="3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59" fillId="0" borderId="0"/>
    <xf numFmtId="0" fontId="40" fillId="15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2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8" fillId="0" borderId="42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3" fillId="4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3" fillId="43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90" fillId="46" borderId="43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0" fillId="0" borderId="0"/>
    <xf numFmtId="0" fontId="26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92" fillId="46" borderId="33" applyNumberFormat="0" applyAlignment="0" applyProtection="0">
      <alignment vertical="center"/>
    </xf>
    <xf numFmtId="0" fontId="51" fillId="25" borderId="29" applyNumberForma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20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93" fillId="0" borderId="44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5" fillId="0" borderId="4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94" fillId="4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" fillId="0" borderId="0"/>
    <xf numFmtId="0" fontId="26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6" fillId="0" borderId="0"/>
    <xf numFmtId="0" fontId="2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48" fillId="56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6" fillId="0" borderId="0"/>
    <xf numFmtId="0" fontId="55" fillId="0" borderId="32" applyNumberFormat="0" applyFill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60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3" fillId="0" borderId="0"/>
    <xf numFmtId="0" fontId="79" fillId="0" borderId="31" applyNumberFormat="0" applyFill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73" fillId="0" borderId="0"/>
    <xf numFmtId="0" fontId="73" fillId="0" borderId="0"/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37" fillId="7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176" fontId="102" fillId="0" borderId="0"/>
    <xf numFmtId="0" fontId="28" fillId="10" borderId="0" applyNumberFormat="0" applyBorder="0" applyAlignment="0" applyProtection="0">
      <alignment vertical="center"/>
    </xf>
    <xf numFmtId="0" fontId="59" fillId="0" borderId="0"/>
    <xf numFmtId="0" fontId="66" fillId="6" borderId="0" applyNumberFormat="0" applyBorder="0" applyAlignment="0" applyProtection="0">
      <alignment vertical="center"/>
    </xf>
    <xf numFmtId="0" fontId="59" fillId="0" borderId="0">
      <protection locked="0"/>
    </xf>
    <xf numFmtId="4" fontId="6" fillId="0" borderId="0" applyFont="0" applyFill="0" applyBorder="0" applyAlignment="0" applyProtection="0"/>
    <xf numFmtId="0" fontId="2" fillId="30" borderId="0" applyNumberFormat="0" applyBorder="0" applyAlignment="0" applyProtection="0"/>
    <xf numFmtId="0" fontId="98" fillId="0" borderId="0"/>
    <xf numFmtId="0" fontId="79" fillId="0" borderId="0" applyNumberFormat="0" applyFill="0" applyBorder="0" applyAlignment="0" applyProtection="0">
      <alignment vertical="center"/>
    </xf>
    <xf numFmtId="0" fontId="104" fillId="0" borderId="0"/>
    <xf numFmtId="0" fontId="0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59" fillId="0" borderId="0"/>
    <xf numFmtId="0" fontId="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9" fillId="0" borderId="0"/>
    <xf numFmtId="0" fontId="0" fillId="7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99" fillId="0" borderId="0"/>
    <xf numFmtId="0" fontId="35" fillId="17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9" fillId="0" borderId="0"/>
    <xf numFmtId="0" fontId="28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59" fillId="0" borderId="0"/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8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3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3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19" fillId="62" borderId="0" applyNumberFormat="0" applyBorder="0" applyAlignment="0" applyProtection="0"/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19" fillId="64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19" fillId="65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3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3" fillId="9" borderId="35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3" fillId="9" borderId="3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3" fillId="9" borderId="35" applyNumberFormat="0" applyAlignment="0" applyProtection="0">
      <alignment vertical="center"/>
    </xf>
    <xf numFmtId="0" fontId="65" fillId="0" borderId="0"/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73" fillId="0" borderId="0">
      <protection locked="0"/>
    </xf>
    <xf numFmtId="0" fontId="36" fillId="15" borderId="0" applyNumberFormat="0" applyBorder="0" applyAlignment="0" applyProtection="0">
      <alignment vertical="center"/>
    </xf>
    <xf numFmtId="0" fontId="63" fillId="9" borderId="3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0" fillId="14" borderId="3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35" fillId="17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6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6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6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40" fillId="15" borderId="0" applyNumberFormat="0" applyBorder="0" applyAlignment="0" applyProtection="0"/>
    <xf numFmtId="0" fontId="6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7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1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7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6" fillId="0" borderId="0"/>
    <xf numFmtId="0" fontId="0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57" fillId="0" borderId="2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110" fillId="14" borderId="3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66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6" fillId="66" borderId="0" applyNumberFormat="0" applyFont="0" applyBorder="0" applyAlignment="0" applyProtection="0"/>
    <xf numFmtId="0" fontId="35" fillId="9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66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37" fillId="10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37" fontId="103" fillId="0" borderId="0"/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112" fillId="0" borderId="10" applyNumberFormat="0" applyFill="0" applyProtection="0">
      <alignment horizontal="left"/>
    </xf>
    <xf numFmtId="0" fontId="36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27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" fillId="1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50" fillId="0" borderId="0"/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" fillId="19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190" fontId="98" fillId="0" borderId="0"/>
    <xf numFmtId="0" fontId="0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19" borderId="2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6" fillId="1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6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6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6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" fillId="0" borderId="0"/>
    <xf numFmtId="0" fontId="50" fillId="0" borderId="0"/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5" fillId="14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14" fontId="68" fillId="0" borderId="0">
      <alignment horizontal="center" wrapText="1"/>
      <protection locked="0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5" fillId="0" borderId="3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5" fillId="0" borderId="3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63" borderId="8">
      <protection locked="0"/>
    </xf>
    <xf numFmtId="0" fontId="3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</xf>
    <xf numFmtId="0" fontId="34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109" fillId="19" borderId="2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64" fillId="4" borderId="36" applyNumberFormat="0" applyAlignment="0" applyProtection="0">
      <alignment vertical="center"/>
    </xf>
    <xf numFmtId="0" fontId="6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" fillId="0" borderId="0"/>
    <xf numFmtId="0" fontId="2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6" fillId="0" borderId="0"/>
    <xf numFmtId="0" fontId="2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" fillId="0" borderId="0"/>
    <xf numFmtId="0" fontId="26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2" fillId="0" borderId="10" applyNumberFormat="0" applyFill="0" applyProtection="0">
      <alignment horizont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8" fillId="0" borderId="0"/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4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188" fontId="65" fillId="0" borderId="0"/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197" fontId="98" fillId="0" borderId="10" applyFill="0" applyProtection="0">
      <alignment horizontal="right"/>
    </xf>
    <xf numFmtId="0" fontId="26" fillId="3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9" fillId="0" borderId="0"/>
    <xf numFmtId="0" fontId="26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35" fillId="1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35" fillId="17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35" fillId="17" borderId="0" applyNumberFormat="0" applyBorder="0" applyAlignment="0" applyProtection="0"/>
    <xf numFmtId="0" fontId="0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2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72" fillId="0" borderId="0" applyProtection="0"/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/>
    <xf numFmtId="0" fontId="2" fillId="1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7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47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40" fillId="1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9" borderId="0" applyNumberFormat="0" applyBorder="0" applyAlignment="0" applyProtection="0"/>
    <xf numFmtId="193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65" fillId="0" borderId="0"/>
    <xf numFmtId="0" fontId="35" fillId="1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/>
    <xf numFmtId="0" fontId="2" fillId="10" borderId="0" applyNumberFormat="0" applyBorder="0" applyAlignment="0" applyProtection="0"/>
    <xf numFmtId="0" fontId="80" fillId="9" borderId="35" applyNumberFormat="0" applyAlignment="0" applyProtection="0">
      <alignment vertical="center"/>
    </xf>
    <xf numFmtId="0" fontId="2" fillId="10" borderId="0" applyNumberFormat="0" applyBorder="0" applyAlignment="0" applyProtection="0"/>
    <xf numFmtId="0" fontId="80" fillId="9" borderId="35" applyNumberFormat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/>
    <xf numFmtId="0" fontId="83" fillId="0" borderId="40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53" fillId="0" borderId="47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5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0" fillId="0" borderId="0"/>
    <xf numFmtId="0" fontId="79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/>
    <xf numFmtId="0" fontId="6" fillId="19" borderId="28" applyNumberFormat="0" applyFon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/>
    <xf numFmtId="0" fontId="64" fillId="4" borderId="36" applyNumberFormat="0" applyAlignment="0" applyProtection="0">
      <alignment vertical="center"/>
    </xf>
    <xf numFmtId="0" fontId="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5" fillId="30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200" fontId="116" fillId="0" borderId="0" applyFill="0" applyBorder="0" applyAlignment="0"/>
    <xf numFmtId="0" fontId="80" fillId="9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201" fontId="65" fillId="0" borderId="0"/>
    <xf numFmtId="0" fontId="37" fillId="10" borderId="0" applyNumberFormat="0" applyBorder="0" applyAlignment="0" applyProtection="0">
      <alignment vertical="center"/>
    </xf>
    <xf numFmtId="187" fontId="6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79" fillId="0" borderId="31" applyNumberFormat="0" applyFill="0" applyAlignment="0" applyProtection="0">
      <alignment vertical="center"/>
    </xf>
    <xf numFmtId="198" fontId="65" fillId="0" borderId="0"/>
    <xf numFmtId="0" fontId="2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72" fillId="0" borderId="0" applyProtection="0"/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9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5" fillId="0" borderId="41" applyNumberFormat="0" applyAlignment="0" applyProtection="0">
      <alignment horizontal="left" vertical="center"/>
    </xf>
    <xf numFmtId="0" fontId="34" fillId="21" borderId="0" applyNumberFormat="0" applyBorder="0" applyAlignment="0" applyProtection="0">
      <alignment vertical="center"/>
    </xf>
    <xf numFmtId="0" fontId="85" fillId="0" borderId="46">
      <alignment horizontal="left" vertical="center"/>
    </xf>
    <xf numFmtId="0" fontId="6" fillId="19" borderId="28" applyNumberFormat="0" applyFon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64" fillId="4" borderId="36" applyNumberFormat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105" fillId="9" borderId="36" applyNumberFormat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105" fillId="9" borderId="36" applyNumberFormat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4" fillId="9" borderId="36" applyNumberFormat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Protection="0"/>
    <xf numFmtId="0" fontId="28" fillId="7" borderId="0" applyNumberFormat="0" applyBorder="0" applyAlignment="0" applyProtection="0">
      <alignment vertical="center"/>
    </xf>
    <xf numFmtId="0" fontId="85" fillId="0" borderId="0" applyProtection="0"/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9" fontId="89" fillId="42" borderId="0"/>
    <xf numFmtId="9" fontId="6" fillId="0" borderId="0" applyFont="0" applyFill="0" applyBorder="0" applyAlignment="0" applyProtection="0"/>
    <xf numFmtId="0" fontId="57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179" fontId="121" fillId="67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202" fontId="6" fillId="0" borderId="0" applyFont="0" applyFill="0" applyBorder="0" applyAlignment="0" applyProtection="0"/>
    <xf numFmtId="0" fontId="40" fillId="15" borderId="0" applyNumberFormat="0" applyBorder="0" applyAlignment="0" applyProtection="0"/>
    <xf numFmtId="178" fontId="6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100" fillId="0" borderId="40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89" fillId="0" borderId="0"/>
    <xf numFmtId="0" fontId="73" fillId="0" borderId="0"/>
    <xf numFmtId="0" fontId="67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186" fontId="6" fillId="0" borderId="0" applyFont="0" applyFill="0" applyProtection="0"/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6" fillId="19" borderId="28" applyNumberFormat="0" applyFont="0" applyAlignment="0" applyProtection="0">
      <alignment vertical="center"/>
    </xf>
    <xf numFmtId="0" fontId="6" fillId="0" borderId="0"/>
    <xf numFmtId="0" fontId="64" fillId="9" borderId="36" applyNumberFormat="0" applyAlignment="0" applyProtection="0">
      <alignment vertical="center"/>
    </xf>
    <xf numFmtId="0" fontId="6" fillId="0" borderId="0">
      <alignment vertical="center"/>
    </xf>
    <xf numFmtId="0" fontId="64" fillId="9" borderId="3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64" fillId="9" borderId="36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108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122" fillId="0" borderId="0" applyNumberFormat="0" applyFill="0" applyBorder="0" applyAlignment="0" applyProtection="0"/>
    <xf numFmtId="0" fontId="107" fillId="63" borderId="8">
      <protection locked="0"/>
    </xf>
    <xf numFmtId="0" fontId="107" fillId="63" borderId="8">
      <protection locked="0"/>
    </xf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45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37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37" fillId="10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37" fillId="10" borderId="0" applyNumberFormat="0" applyBorder="0" applyAlignment="0" applyProtection="0">
      <alignment vertical="center"/>
    </xf>
    <xf numFmtId="0" fontId="72" fillId="0" borderId="48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6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1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8" fillId="7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0" fillId="19" borderId="28" applyNumberFormat="0" applyFon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8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00" fillId="0" borderId="40" applyNumberFormat="0" applyFill="0" applyAlignment="0" applyProtection="0">
      <alignment vertical="center"/>
    </xf>
    <xf numFmtId="0" fontId="100" fillId="0" borderId="40" applyNumberFormat="0" applyFill="0" applyAlignment="0" applyProtection="0">
      <alignment vertical="center"/>
    </xf>
    <xf numFmtId="0" fontId="100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6" fillId="0" borderId="0"/>
    <xf numFmtId="0" fontId="39" fillId="0" borderId="26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83" fillId="0" borderId="40" applyNumberFormat="0" applyFill="0" applyAlignment="0" applyProtection="0">
      <alignment vertical="center"/>
    </xf>
    <xf numFmtId="0" fontId="6" fillId="0" borderId="0"/>
    <xf numFmtId="0" fontId="47" fillId="6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3" fillId="0" borderId="40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6" fillId="0" borderId="0"/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5" fillId="0" borderId="11" applyNumberFormat="0" applyFill="0" applyProtection="0">
      <alignment horizontal="center"/>
    </xf>
    <xf numFmtId="0" fontId="37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" fillId="0" borderId="0"/>
    <xf numFmtId="0" fontId="37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9" fillId="0" borderId="0"/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36" fillId="15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28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36" fillId="15" borderId="0" applyNumberFormat="0" applyBorder="0" applyAlignment="0" applyProtection="0">
      <alignment vertical="center"/>
    </xf>
    <xf numFmtId="0" fontId="6" fillId="0" borderId="0"/>
    <xf numFmtId="0" fontId="2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29" fillId="0" borderId="2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9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7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30" borderId="35" applyNumberFormat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117" fillId="30" borderId="35" applyNumberFormat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7" fillId="30" borderId="35" applyNumberFormat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7" fillId="30" borderId="3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7" fillId="30" borderId="3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30" borderId="35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87" fillId="10" borderId="0" applyNumberFormat="0" applyBorder="0" applyAlignment="0" applyProtection="0">
      <alignment vertical="center"/>
    </xf>
    <xf numFmtId="0" fontId="6" fillId="0" borderId="0"/>
    <xf numFmtId="0" fontId="87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8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87" fillId="10" borderId="0" applyNumberFormat="0" applyBorder="0" applyAlignment="0" applyProtection="0">
      <alignment vertical="center"/>
    </xf>
    <xf numFmtId="0" fontId="6" fillId="0" borderId="0"/>
    <xf numFmtId="0" fontId="8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7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32" fillId="10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32" fillId="10" borderId="0" applyNumberFormat="0" applyBorder="0" applyAlignment="0" applyProtection="0">
      <alignment vertical="center"/>
    </xf>
    <xf numFmtId="189" fontId="9" fillId="0" borderId="2">
      <alignment vertical="center"/>
      <protection locked="0"/>
    </xf>
    <xf numFmtId="0" fontId="32" fillId="10" borderId="0" applyNumberFormat="0" applyBorder="0" applyAlignment="0" applyProtection="0">
      <alignment vertical="center"/>
    </xf>
    <xf numFmtId="189" fontId="9" fillId="0" borderId="2">
      <alignment vertical="center"/>
      <protection locked="0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7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/>
    <xf numFmtId="0" fontId="7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/>
    <xf numFmtId="0" fontId="7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/>
    <xf numFmtId="0" fontId="76" fillId="0" borderId="2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53" fillId="0" borderId="3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75" fillId="0" borderId="30" applyNumberFormat="0" applyFill="0" applyAlignment="0" applyProtection="0">
      <alignment vertical="center"/>
    </xf>
    <xf numFmtId="0" fontId="75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113" fillId="4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80" fillId="9" borderId="35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110" fillId="14" borderId="34" applyNumberFormat="0" applyAlignment="0" applyProtection="0">
      <alignment vertical="center"/>
    </xf>
    <xf numFmtId="0" fontId="110" fillId="14" borderId="34" applyNumberFormat="0" applyAlignment="0" applyProtection="0">
      <alignment vertical="center"/>
    </xf>
    <xf numFmtId="0" fontId="11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0" fontId="60" fillId="14" borderId="34" applyNumberFormat="0" applyAlignment="0" applyProtection="0">
      <alignment vertical="center"/>
    </xf>
    <xf numFmtId="189" fontId="9" fillId="0" borderId="2">
      <alignment vertical="center"/>
      <protection locked="0"/>
    </xf>
    <xf numFmtId="0" fontId="60" fillId="14" borderId="3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18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189" fontId="9" fillId="0" borderId="2">
      <alignment vertical="center"/>
      <protection locked="0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98" fillId="0" borderId="11" applyNumberFormat="0" applyFill="0" applyProtection="0">
      <alignment horizontal="left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64" fillId="4" borderId="36" applyNumberFormat="0" applyAlignment="0" applyProtection="0">
      <alignment vertical="center"/>
    </xf>
    <xf numFmtId="0" fontId="105" fillId="9" borderId="36" applyNumberFormat="0" applyAlignment="0" applyProtection="0">
      <alignment vertical="center"/>
    </xf>
    <xf numFmtId="0" fontId="105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4" borderId="36" applyNumberFormat="0" applyAlignment="0" applyProtection="0">
      <alignment vertical="center"/>
    </xf>
    <xf numFmtId="0" fontId="64" fillId="4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4" fillId="9" borderId="36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0" fontId="61" fillId="30" borderId="35" applyNumberFormat="0" applyAlignment="0" applyProtection="0">
      <alignment vertical="center"/>
    </xf>
    <xf numFmtId="1" fontId="98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81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0" fontId="6" fillId="19" borderId="28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204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5" fontId="7" fillId="0" borderId="8" xfId="3028" applyNumberFormat="1" applyFont="1" applyFill="1" applyBorder="1" applyAlignment="1" applyProtection="1">
      <alignment horizontal="center" vertical="center" wrapText="1"/>
    </xf>
    <xf numFmtId="204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5" fontId="9" fillId="0" borderId="8" xfId="3028" applyNumberFormat="1" applyFont="1" applyFill="1" applyBorder="1" applyAlignment="1" applyProtection="1">
      <alignment horizontal="center" vertical="center" wrapText="1"/>
    </xf>
    <xf numFmtId="204" fontId="9" fillId="0" borderId="9" xfId="3028" applyNumberFormat="1" applyFont="1" applyFill="1" applyBorder="1" applyAlignment="1" applyProtection="1">
      <alignment horizontal="center" vertical="center" wrapText="1"/>
    </xf>
    <xf numFmtId="203" fontId="8" fillId="0" borderId="8" xfId="0" applyNumberFormat="1" applyFont="1" applyBorder="1" applyAlignment="1">
      <alignment horizontal="center" vertical="center"/>
    </xf>
    <xf numFmtId="204" fontId="8" fillId="0" borderId="8" xfId="0" applyNumberFormat="1" applyFont="1" applyBorder="1" applyAlignment="1">
      <alignment horizontal="center" vertical="center"/>
    </xf>
    <xf numFmtId="205" fontId="7" fillId="0" borderId="8" xfId="0" applyNumberFormat="1" applyFont="1" applyFill="1" applyBorder="1" applyAlignment="1">
      <alignment horizontal="center" vertical="center" wrapText="1"/>
    </xf>
    <xf numFmtId="204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4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5" fontId="7" fillId="0" borderId="11" xfId="0" applyNumberFormat="1" applyFont="1" applyFill="1" applyBorder="1" applyAlignment="1">
      <alignment horizontal="center" vertical="center" wrapText="1"/>
    </xf>
    <xf numFmtId="204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3028" applyNumberFormat="1" applyFont="1" applyFill="1" applyBorder="1" applyAlignment="1" applyProtection="1">
      <alignment horizontal="right" vertical="center" wrapText="1"/>
    </xf>
    <xf numFmtId="204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5" fontId="9" fillId="0" borderId="8" xfId="220" applyNumberFormat="1" applyFont="1" applyFill="1" applyBorder="1" applyAlignment="1">
      <alignment horizontal="right" vertical="center" wrapText="1"/>
    </xf>
    <xf numFmtId="204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6" fontId="0" fillId="0" borderId="8" xfId="0" applyNumberFormat="1" applyFont="1" applyBorder="1" applyAlignment="1">
      <alignment horizontal="center" vertical="center"/>
    </xf>
    <xf numFmtId="204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5" fontId="9" fillId="0" borderId="11" xfId="3028" applyNumberFormat="1" applyFont="1" applyFill="1" applyBorder="1" applyAlignment="1" applyProtection="1">
      <alignment horizontal="right" vertical="center" wrapText="1"/>
    </xf>
    <xf numFmtId="204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5" xfId="0" applyFont="1" applyBorder="1" applyAlignment="1">
      <alignment horizontal="center" vertical="center"/>
    </xf>
    <xf numFmtId="57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Border="1">
      <alignment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204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6" fontId="4" fillId="0" borderId="8" xfId="0" applyNumberFormat="1" applyFont="1" applyBorder="1" applyAlignment="1">
      <alignment horizontal="center" vertical="center"/>
    </xf>
    <xf numFmtId="204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3" fontId="6" fillId="0" borderId="9" xfId="0" applyNumberFormat="1" applyFont="1" applyFill="1" applyBorder="1" applyAlignment="1">
      <alignment horizontal="center"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0" fontId="3" fillId="0" borderId="17" xfId="0" applyFont="1" applyBorder="1">
      <alignment vertical="center"/>
    </xf>
    <xf numFmtId="0" fontId="10" fillId="0" borderId="0" xfId="0" applyFont="1" applyBorder="1">
      <alignment vertical="center"/>
    </xf>
    <xf numFmtId="204" fontId="0" fillId="0" borderId="0" xfId="0" applyNumberForma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204" fontId="0" fillId="0" borderId="9" xfId="0" applyNumberForma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204" fontId="0" fillId="0" borderId="19" xfId="0" applyNumberFormat="1" applyBorder="1" applyAlignment="1">
      <alignment vertical="center"/>
    </xf>
    <xf numFmtId="203" fontId="0" fillId="0" borderId="0" xfId="0" applyNumberFormat="1">
      <alignment vertical="center"/>
    </xf>
    <xf numFmtId="203" fontId="1" fillId="0" borderId="0" xfId="0" applyNumberFormat="1" applyFont="1" applyAlignment="1">
      <alignment horizontal="center" vertical="center"/>
    </xf>
    <xf numFmtId="203" fontId="0" fillId="0" borderId="0" xfId="0" applyNumberFormat="1" applyBorder="1">
      <alignment vertical="center"/>
    </xf>
    <xf numFmtId="203" fontId="4" fillId="0" borderId="16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3" fontId="0" fillId="0" borderId="7" xfId="0" applyNumberFormat="1" applyBorder="1">
      <alignment vertical="center"/>
    </xf>
    <xf numFmtId="196" fontId="0" fillId="0" borderId="9" xfId="0" applyNumberFormat="1" applyFont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03" fontId="0" fillId="0" borderId="18" xfId="0" applyNumberFormat="1" applyBorder="1">
      <alignment vertical="center"/>
    </xf>
    <xf numFmtId="196" fontId="0" fillId="0" borderId="19" xfId="0" applyNumberFormat="1" applyFont="1" applyBorder="1" applyAlignment="1" applyProtection="1">
      <alignment vertical="center"/>
    </xf>
    <xf numFmtId="204" fontId="0" fillId="0" borderId="0" xfId="0" applyNumberFormat="1">
      <alignment vertical="center"/>
    </xf>
    <xf numFmtId="203" fontId="3" fillId="0" borderId="5" xfId="0" applyNumberFormat="1" applyFont="1" applyBorder="1" applyAlignment="1">
      <alignment horizontal="center" vertical="center"/>
    </xf>
    <xf numFmtId="204" fontId="3" fillId="0" borderId="0" xfId="0" applyNumberFormat="1" applyFont="1" applyAlignment="1">
      <alignment horizontal="center" vertical="center"/>
    </xf>
    <xf numFmtId="203" fontId="3" fillId="0" borderId="8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204" fontId="3" fillId="0" borderId="9" xfId="0" applyNumberFormat="1" applyFont="1" applyBorder="1" applyAlignment="1">
      <alignment horizontal="center" vertical="center"/>
    </xf>
    <xf numFmtId="204" fontId="13" fillId="0" borderId="9" xfId="0" applyNumberFormat="1" applyFont="1" applyBorder="1" applyAlignment="1">
      <alignment horizontal="center" vertical="center"/>
    </xf>
    <xf numFmtId="203" fontId="3" fillId="0" borderId="18" xfId="0" applyNumberFormat="1" applyFont="1" applyBorder="1" applyAlignment="1">
      <alignment horizontal="center" vertical="center"/>
    </xf>
    <xf numFmtId="204" fontId="3" fillId="0" borderId="19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205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3" fontId="0" fillId="0" borderId="5" xfId="0" applyNumberFormat="1" applyBorder="1" applyAlignment="1">
      <alignment horizontal="center" vertical="center"/>
    </xf>
    <xf numFmtId="204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204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3" fontId="0" fillId="0" borderId="8" xfId="0" applyNumberFormat="1" applyBorder="1" applyAlignment="1">
      <alignment horizontal="center" vertical="center"/>
    </xf>
    <xf numFmtId="204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3" fontId="0" fillId="0" borderId="11" xfId="0" applyNumberFormat="1" applyBorder="1" applyAlignment="1">
      <alignment horizontal="center" vertical="center"/>
    </xf>
    <xf numFmtId="204" fontId="2" fillId="0" borderId="12" xfId="0" applyNumberFormat="1" applyFont="1" applyFill="1" applyBorder="1" applyAlignment="1">
      <alignment horizontal="center" vertical="center"/>
    </xf>
    <xf numFmtId="204" fontId="0" fillId="0" borderId="0" xfId="0" applyNumberFormat="1" applyAlignment="1">
      <alignment horizontal="center" vertical="center"/>
    </xf>
    <xf numFmtId="203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203" fontId="0" fillId="0" borderId="18" xfId="0" applyNumberFormat="1" applyFont="1" applyBorder="1" applyAlignment="1">
      <alignment horizontal="center" vertical="center"/>
    </xf>
    <xf numFmtId="204" fontId="2" fillId="0" borderId="19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204" fontId="17" fillId="0" borderId="4" xfId="0" applyNumberFormat="1" applyFont="1" applyBorder="1" applyAlignment="1">
      <alignment horizontal="right" vertical="center"/>
    </xf>
    <xf numFmtId="204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204" fontId="9" fillId="0" borderId="7" xfId="0" applyNumberFormat="1" applyFont="1" applyBorder="1" applyAlignment="1">
      <alignment horizontal="right" vertical="center"/>
    </xf>
    <xf numFmtId="204" fontId="9" fillId="0" borderId="9" xfId="0" applyNumberFormat="1" applyFont="1" applyBorder="1" applyAlignment="1">
      <alignment horizontal="right" vertical="center"/>
    </xf>
    <xf numFmtId="0" fontId="16" fillId="0" borderId="18" xfId="0" applyFont="1" applyBorder="1">
      <alignment vertical="center"/>
    </xf>
    <xf numFmtId="204" fontId="17" fillId="0" borderId="18" xfId="0" applyNumberFormat="1" applyFont="1" applyBorder="1" applyAlignment="1">
      <alignment horizontal="right" vertical="center"/>
    </xf>
    <xf numFmtId="204" fontId="17" fillId="0" borderId="19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03" fontId="18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03" fontId="1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203" fontId="1" fillId="0" borderId="16" xfId="0" applyNumberFormat="1" applyFont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203" fontId="0" fillId="0" borderId="5" xfId="3653" applyNumberFormat="1" applyFont="1" applyFill="1" applyBorder="1" applyAlignment="1" applyProtection="1">
      <alignment horizontal="center" vertical="center"/>
    </xf>
    <xf numFmtId="194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3" fontId="0" fillId="0" borderId="8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Fill="1" applyBorder="1" applyAlignment="1">
      <alignment horizontal="center" vertical="center"/>
    </xf>
    <xf numFmtId="203" fontId="6" fillId="0" borderId="8" xfId="2240" applyNumberFormat="1" applyFill="1" applyBorder="1" applyAlignment="1">
      <alignment horizontal="center" vertical="center"/>
    </xf>
    <xf numFmtId="203" fontId="0" fillId="0" borderId="8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9" fillId="0" borderId="7" xfId="0" applyFont="1" applyBorder="1">
      <alignment vertical="center"/>
    </xf>
    <xf numFmtId="203" fontId="6" fillId="0" borderId="0" xfId="3141" applyNumberFormat="1" applyBorder="1" applyAlignment="1">
      <alignment horizontal="center" vertical="center"/>
    </xf>
    <xf numFmtId="0" fontId="2" fillId="0" borderId="18" xfId="0" applyFont="1" applyBorder="1">
      <alignment vertical="center"/>
    </xf>
    <xf numFmtId="203" fontId="2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204" fontId="2" fillId="0" borderId="19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03" fontId="16" fillId="0" borderId="16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3" fontId="20" fillId="3" borderId="5" xfId="0" applyNumberFormat="1" applyFont="1" applyFill="1" applyBorder="1" applyAlignment="1">
      <alignment horizontal="center" vertical="center"/>
    </xf>
    <xf numFmtId="204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3" fontId="20" fillId="3" borderId="9" xfId="0" applyNumberFormat="1" applyFont="1" applyFill="1" applyBorder="1" applyAlignment="1">
      <alignment horizontal="center" vertical="center"/>
    </xf>
    <xf numFmtId="204" fontId="9" fillId="0" borderId="9" xfId="3143" applyNumberFormat="1" applyFont="1" applyBorder="1" applyAlignment="1" applyProtection="1">
      <alignment horizontal="center" vertical="center" wrapText="1"/>
    </xf>
    <xf numFmtId="0" fontId="21" fillId="3" borderId="9" xfId="0" applyFont="1" applyFill="1" applyBorder="1" applyAlignment="1">
      <alignment horizontal="right" vertical="center"/>
    </xf>
    <xf numFmtId="203" fontId="22" fillId="3" borderId="8" xfId="0" applyNumberFormat="1" applyFont="1" applyFill="1" applyBorder="1" applyAlignment="1">
      <alignment horizontal="center" vertical="center"/>
    </xf>
    <xf numFmtId="204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3" fontId="22" fillId="3" borderId="11" xfId="0" applyNumberFormat="1" applyFont="1" applyFill="1" applyBorder="1" applyAlignment="1">
      <alignment horizontal="center" vertical="center"/>
    </xf>
    <xf numFmtId="204" fontId="9" fillId="0" borderId="12" xfId="3143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203" fontId="3" fillId="0" borderId="8" xfId="2870" applyNumberFormat="1" applyFont="1" applyFill="1" applyBorder="1" applyAlignment="1">
      <alignment vertical="center"/>
    </xf>
    <xf numFmtId="204" fontId="3" fillId="0" borderId="9" xfId="2870" applyNumberFormat="1" applyFont="1" applyFill="1" applyBorder="1" applyAlignment="1">
      <alignment horizontal="center" vertical="center"/>
    </xf>
    <xf numFmtId="204" fontId="3" fillId="0" borderId="9" xfId="2870" applyNumberFormat="1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203" fontId="3" fillId="0" borderId="20" xfId="2870" applyNumberFormat="1" applyFont="1" applyFill="1" applyBorder="1" applyAlignment="1">
      <alignment vertical="center"/>
    </xf>
    <xf numFmtId="204" fontId="3" fillId="0" borderId="19" xfId="287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4" fontId="0" fillId="0" borderId="5" xfId="0" applyNumberFormat="1" applyBorder="1" applyAlignment="1">
      <alignment horizontal="right" vertical="center"/>
    </xf>
    <xf numFmtId="204" fontId="0" fillId="0" borderId="6" xfId="0" applyNumberFormat="1" applyBorder="1" applyAlignment="1">
      <alignment horizontal="right" vertical="center"/>
    </xf>
    <xf numFmtId="207" fontId="2" fillId="0" borderId="8" xfId="0" applyNumberFormat="1" applyFont="1" applyFill="1" applyBorder="1" applyAlignment="1">
      <alignment horizontal="right" vertical="center"/>
    </xf>
    <xf numFmtId="204" fontId="0" fillId="0" borderId="8" xfId="0" applyNumberFormat="1" applyBorder="1" applyAlignment="1">
      <alignment horizontal="right" vertical="center"/>
    </xf>
    <xf numFmtId="204" fontId="0" fillId="0" borderId="9" xfId="0" applyNumberFormat="1" applyBorder="1" applyAlignment="1">
      <alignment horizontal="right" vertical="center"/>
    </xf>
    <xf numFmtId="204" fontId="2" fillId="0" borderId="9" xfId="0" applyNumberFormat="1" applyFont="1" applyFill="1" applyBorder="1" applyAlignment="1">
      <alignment horizontal="right" vertical="center"/>
    </xf>
    <xf numFmtId="207" fontId="0" fillId="0" borderId="8" xfId="0" applyNumberFormat="1" applyFill="1" applyBorder="1" applyAlignment="1">
      <alignment horizontal="right" vertical="center"/>
    </xf>
    <xf numFmtId="207" fontId="6" fillId="0" borderId="8" xfId="0" applyNumberFormat="1" applyFont="1" applyFill="1" applyBorder="1" applyAlignment="1">
      <alignment horizontal="right" vertical="center"/>
    </xf>
    <xf numFmtId="204" fontId="0" fillId="0" borderId="9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203" fontId="0" fillId="0" borderId="8" xfId="0" applyNumberFormat="1" applyBorder="1" applyAlignment="1">
      <alignment horizontal="right" vertical="center"/>
    </xf>
    <xf numFmtId="0" fontId="11" fillId="2" borderId="18" xfId="0" applyFont="1" applyFill="1" applyBorder="1">
      <alignment vertical="center"/>
    </xf>
    <xf numFmtId="0" fontId="10" fillId="0" borderId="21" xfId="0" applyFont="1" applyBorder="1">
      <alignment vertical="center"/>
    </xf>
    <xf numFmtId="203" fontId="0" fillId="0" borderId="20" xfId="0" applyNumberFormat="1" applyBorder="1" applyAlignment="1">
      <alignment horizontal="right" vertical="center"/>
    </xf>
    <xf numFmtId="204" fontId="0" fillId="0" borderId="19" xfId="0" applyNumberForma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3" xfId="0" applyBorder="1">
      <alignment vertical="center"/>
    </xf>
    <xf numFmtId="203" fontId="6" fillId="0" borderId="8" xfId="0" applyNumberFormat="1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203" fontId="0" fillId="0" borderId="20" xfId="0" applyNumberFormat="1" applyBorder="1" applyAlignment="1">
      <alignment horizontal="center" vertical="center"/>
    </xf>
    <xf numFmtId="204" fontId="2" fillId="4" borderId="19" xfId="0" applyNumberFormat="1" applyFont="1" applyFill="1" applyBorder="1" applyAlignment="1">
      <alignment horizontal="center" vertical="center"/>
    </xf>
    <xf numFmtId="204" fontId="1" fillId="0" borderId="0" xfId="0" applyNumberFormat="1" applyFont="1" applyAlignment="1">
      <alignment horizontal="center" vertical="center"/>
    </xf>
    <xf numFmtId="204" fontId="11" fillId="0" borderId="0" xfId="0" applyNumberFormat="1" applyFont="1" applyBorder="1">
      <alignment vertical="center"/>
    </xf>
    <xf numFmtId="204" fontId="1" fillId="0" borderId="14" xfId="0" applyNumberFormat="1" applyFont="1" applyBorder="1" applyAlignment="1">
      <alignment horizontal="center" vertical="center"/>
    </xf>
    <xf numFmtId="203" fontId="20" fillId="0" borderId="8" xfId="0" applyNumberFormat="1" applyFont="1" applyFill="1" applyBorder="1" applyAlignment="1">
      <alignment horizontal="right" vertical="center"/>
    </xf>
    <xf numFmtId="204" fontId="20" fillId="0" borderId="9" xfId="0" applyNumberFormat="1" applyFont="1" applyFill="1" applyBorder="1" applyAlignment="1">
      <alignment horizontal="right" vertical="center"/>
    </xf>
    <xf numFmtId="204" fontId="20" fillId="0" borderId="9" xfId="0" applyNumberFormat="1" applyFont="1" applyFill="1" applyBorder="1" applyAlignment="1">
      <alignment horizontal="center" vertical="center"/>
    </xf>
    <xf numFmtId="0" fontId="11" fillId="0" borderId="20" xfId="0" applyFont="1" applyBorder="1">
      <alignment vertical="center"/>
    </xf>
    <xf numFmtId="203" fontId="20" fillId="0" borderId="20" xfId="0" applyNumberFormat="1" applyFont="1" applyFill="1" applyBorder="1" applyAlignment="1">
      <alignment horizontal="right" vertical="center"/>
    </xf>
    <xf numFmtId="204" fontId="20" fillId="0" borderId="19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203" fontId="0" fillId="0" borderId="5" xfId="0" applyNumberFormat="1" applyBorder="1" applyAlignment="1">
      <alignment horizontal="right" vertical="center"/>
    </xf>
    <xf numFmtId="204" fontId="0" fillId="0" borderId="19" xfId="0" applyNumberFormat="1" applyBorder="1" applyAlignment="1">
      <alignment horizontal="center" vertical="center"/>
    </xf>
    <xf numFmtId="204" fontId="6" fillId="0" borderId="0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177" fontId="3" fillId="4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177" fontId="0" fillId="0" borderId="8" xfId="0" applyNumberFormat="1" applyBorder="1">
      <alignment vertical="center"/>
    </xf>
    <xf numFmtId="177" fontId="0" fillId="0" borderId="20" xfId="0" applyNumberFormat="1" applyBorder="1">
      <alignment vertical="center"/>
    </xf>
    <xf numFmtId="207" fontId="0" fillId="0" borderId="19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203" fontId="3" fillId="0" borderId="8" xfId="0" applyNumberFormat="1" applyFont="1" applyBorder="1">
      <alignment vertical="center"/>
    </xf>
    <xf numFmtId="204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203" fontId="3" fillId="0" borderId="11" xfId="0" applyNumberFormat="1" applyFont="1" applyBorder="1">
      <alignment vertical="center"/>
    </xf>
    <xf numFmtId="204" fontId="3" fillId="0" borderId="12" xfId="0" applyNumberFormat="1" applyFont="1" applyBorder="1">
      <alignment vertical="center"/>
    </xf>
    <xf numFmtId="0" fontId="0" fillId="0" borderId="1" xfId="0" applyBorder="1">
      <alignment vertical="center"/>
    </xf>
    <xf numFmtId="204" fontId="3" fillId="0" borderId="12" xfId="0" applyNumberFormat="1" applyFont="1" applyBorder="1" applyAlignment="1">
      <alignment horizontal="center" vertical="center"/>
    </xf>
    <xf numFmtId="204" fontId="3" fillId="0" borderId="24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77" fontId="13" fillId="0" borderId="8" xfId="3143" applyNumberFormat="1" applyFont="1" applyBorder="1" applyAlignment="1" applyProtection="1">
      <alignment horizontal="center" vertical="center" wrapText="1"/>
    </xf>
    <xf numFmtId="204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4" fontId="10" fillId="0" borderId="9" xfId="0" applyNumberFormat="1" applyFont="1" applyBorder="1" applyAlignment="1">
      <alignment horizontal="center" vertical="center"/>
    </xf>
    <xf numFmtId="203" fontId="13" fillId="0" borderId="8" xfId="3143" applyNumberFormat="1" applyFont="1" applyBorder="1" applyAlignment="1" applyProtection="1">
      <alignment horizontal="center" vertical="center" wrapText="1"/>
    </xf>
    <xf numFmtId="203" fontId="3" fillId="0" borderId="8" xfId="2870" applyNumberFormat="1" applyFont="1" applyFill="1" applyBorder="1" applyAlignment="1">
      <alignment horizontal="center" vertical="center"/>
    </xf>
    <xf numFmtId="203" fontId="3" fillId="0" borderId="7" xfId="0" applyNumberFormat="1" applyFont="1" applyBorder="1" applyAlignment="1">
      <alignment horizontal="center" vertical="center"/>
    </xf>
    <xf numFmtId="194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04" fontId="3" fillId="0" borderId="9" xfId="0" applyNumberFormat="1" applyFont="1" applyFill="1" applyBorder="1" applyAlignment="1">
      <alignment horizontal="center" vertical="center"/>
    </xf>
    <xf numFmtId="204" fontId="10" fillId="0" borderId="9" xfId="0" applyNumberFormat="1" applyFont="1" applyFill="1" applyBorder="1" applyAlignment="1">
      <alignment horizontal="center" vertical="center"/>
    </xf>
    <xf numFmtId="203" fontId="13" fillId="0" borderId="8" xfId="0" applyNumberFormat="1" applyFont="1" applyFill="1" applyBorder="1" applyAlignment="1">
      <alignment horizontal="center" vertical="center" wrapText="1"/>
    </xf>
    <xf numFmtId="204" fontId="24" fillId="0" borderId="9" xfId="2968" applyNumberFormat="1" applyFont="1" applyFill="1" applyBorder="1" applyAlignment="1">
      <alignment horizontal="center" vertical="center" wrapText="1"/>
    </xf>
    <xf numFmtId="203" fontId="13" fillId="0" borderId="8" xfId="2240" applyNumberFormat="1" applyFont="1" applyBorder="1" applyAlignment="1">
      <alignment horizontal="center" vertical="center"/>
    </xf>
    <xf numFmtId="204" fontId="13" fillId="0" borderId="7" xfId="0" applyNumberFormat="1" applyFont="1" applyBorder="1" applyAlignment="1">
      <alignment horizontal="center"/>
    </xf>
    <xf numFmtId="204" fontId="13" fillId="0" borderId="9" xfId="0" applyNumberFormat="1" applyFont="1" applyBorder="1" applyAlignment="1">
      <alignment horizontal="center"/>
    </xf>
    <xf numFmtId="0" fontId="10" fillId="0" borderId="20" xfId="0" applyFont="1" applyBorder="1">
      <alignment vertical="center"/>
    </xf>
    <xf numFmtId="207" fontId="13" fillId="2" borderId="20" xfId="0" applyNumberFormat="1" applyFont="1" applyFill="1" applyBorder="1" applyAlignment="1">
      <alignment horizontal="center" vertical="center"/>
    </xf>
    <xf numFmtId="204" fontId="24" fillId="2" borderId="1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6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奖励补助测算5.24冯铸 3" xfId="510"/>
    <cellStyle name="差_义务教育阶段教职工人数（教育厅提供最终） 6" xfId="511"/>
    <cellStyle name="Bad 4" xfId="512"/>
    <cellStyle name="常规 11 5" xfId="513"/>
    <cellStyle name="好_2007年检察院案件数 7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好_地方配套按人均增幅控制8.30一般预算平均增幅、人均可用财力平均增幅两次控制、社会治安系数调整、案件数调整xl 5" xfId="3433"/>
    <cellStyle name="好_地方配套按人均增幅控制8.30一般预算平均增幅、人均可用财力平均增幅两次控制、社会治安系数调整、案件数调整xl 6" xfId="3434"/>
    <cellStyle name="好_地方配套按人均增幅控制8.30一般预算平均增幅、人均可用财力平均增幅两次控制、社会治安系数调整、案件数调整xl 7" xfId="3435"/>
    <cellStyle name="好_第五部分(才淼、饶永宏） 4" xfId="3436"/>
    <cellStyle name="好_第五部分(才淼、饶永宏） 5" xfId="3437"/>
    <cellStyle name="好_第五部分(才淼、饶永宏） 6" xfId="3438"/>
    <cellStyle name="好_第五部分(才淼、饶永宏） 7" xfId="3439"/>
    <cellStyle name="好_第五部分(才淼、饶永宏） 8" xfId="3440"/>
    <cellStyle name="好_汇总" xfId="3441"/>
    <cellStyle name="好_汇总 4" xfId="3442"/>
    <cellStyle name="好_汇总 5" xfId="3443"/>
    <cellStyle name="好_汇总 6" xfId="3444"/>
    <cellStyle name="好_汇总 7" xfId="3445"/>
    <cellStyle name="好_汇总-县级财政报表附表 8" xfId="3446"/>
    <cellStyle name="警告文本 4" xfId="3447"/>
    <cellStyle name="好_汇总-县级财政报表附表 9" xfId="3448"/>
    <cellStyle name="警告文本 5" xfId="3449"/>
    <cellStyle name="好_基础数据分析" xfId="3450"/>
    <cellStyle name="警告文本 4 3" xfId="3451"/>
    <cellStyle name="好_基础数据分析 2" xfId="3452"/>
    <cellStyle name="好_基础数据分析 3" xfId="3453"/>
    <cellStyle name="后继超链接" xfId="3454"/>
    <cellStyle name="好_基础数据分析 4" xfId="3455"/>
    <cellStyle name="好_基础数据分析 5" xfId="3456"/>
    <cellStyle name="好_基础数据分析 6" xfId="3457"/>
    <cellStyle name="好_基础数据分析 7" xfId="3458"/>
    <cellStyle name="好_云南省2008年中小学教职工情况（教育厅提供20090101加工整理）" xfId="3459"/>
    <cellStyle name="好_基础数据分析 8" xfId="3460"/>
    <cellStyle name="好_基础数据分析 9" xfId="3461"/>
    <cellStyle name="好_奖励补助测算5.23新 2" xfId="3462"/>
    <cellStyle name="好_奖励补助测算5.23新 3" xfId="3463"/>
    <cellStyle name="好_奖励补助测算5.23新 4" xfId="3464"/>
    <cellStyle name="好_奖励补助测算5.23新 5" xfId="3465"/>
    <cellStyle name="好_奖励补助测算5.23新 6" xfId="3466"/>
    <cellStyle name="好_奖励补助测算5.24冯铸" xfId="3467"/>
    <cellStyle name="好_奖励补助测算5.24冯铸 9" xfId="3468"/>
    <cellStyle name="好_奖励补助测算7.23 2" xfId="3469"/>
    <cellStyle name="好_奖励补助测算7.23 3" xfId="3470"/>
    <cellStyle name="好_奖励补助测算7.23 4" xfId="3471"/>
    <cellStyle name="好_奖励补助测算7.23 5" xfId="3472"/>
    <cellStyle name="好_奖励补助测算7.23 6" xfId="3473"/>
    <cellStyle name="好_奖励补助测算7.23 7" xfId="3474"/>
    <cellStyle name="好_奖励补助测算7.23 8" xfId="3475"/>
    <cellStyle name="好_奖励补助测算7.25 (version 1) (version 1)" xfId="3476"/>
    <cellStyle name="好_奖励补助测算7.25 (version 1) (version 1) 2" xfId="3477"/>
    <cellStyle name="好_奖励补助测算7.25 (version 1) (version 1) 3" xfId="3478"/>
    <cellStyle name="好_奖励补助测算7.25 (version 1) (version 1) 4" xfId="3479"/>
    <cellStyle name="好_奖励补助测算7.25 (version 1) (version 1) 5" xfId="3480"/>
    <cellStyle name="好_奖励补助测算7.25 (version 1) (version 1) 6" xfId="3481"/>
    <cellStyle name="好_奖励补助测算7.25 (version 1) (version 1) 7" xfId="3482"/>
    <cellStyle name="好_奖励补助测算7.25 (version 1) (version 1) 9" xfId="3483"/>
    <cellStyle name="好_奖励补助测算7.25 2" xfId="3484"/>
    <cellStyle name="好_奖励补助测算7.25 3" xfId="3485"/>
    <cellStyle name="好_奖励补助测算7.25 4" xfId="3486"/>
    <cellStyle name="好_奖励补助测算7.25 5" xfId="3487"/>
    <cellStyle name="好_奖励补助测算7.25 6" xfId="3488"/>
    <cellStyle name="好_奖励补助测算7.25 7" xfId="3489"/>
    <cellStyle name="好_奖励补助测算7.25 8" xfId="3490"/>
    <cellStyle name="好_教育厅提供义务教育及高中教师人数（2009年1月6日） 2" xfId="3491"/>
    <cellStyle name="好_教育厅提供义务教育及高中教师人数（2009年1月6日） 3" xfId="3492"/>
    <cellStyle name="好_教育厅提供义务教育及高中教师人数（2009年1月6日） 4" xfId="3493"/>
    <cellStyle name="好_教育厅提供义务教育及高中教师人数（2009年1月6日） 5" xfId="3494"/>
    <cellStyle name="好_教育厅提供义务教育及高中教师人数（2009年1月6日） 6" xfId="3495"/>
    <cellStyle name="解释性文本 10" xfId="3496"/>
    <cellStyle name="好_教育厅提供义务教育及高中教师人数（2009年1月6日） 8" xfId="3497"/>
    <cellStyle name="好_教育厅提供义务教育及高中教师人数（2009年1月6日） 9" xfId="3498"/>
    <cellStyle name="好_丽江汇总" xfId="3499"/>
    <cellStyle name="好_卫生部门" xfId="3500"/>
    <cellStyle name="警告文本 5 2" xfId="3501"/>
    <cellStyle name="好_文体广播部门" xfId="3502"/>
    <cellStyle name="好_下半年禁吸戒毒经费1000万元 2" xfId="3503"/>
    <cellStyle name="好_下半年禁吸戒毒经费1000万元 3" xfId="3504"/>
    <cellStyle name="好_下半年禁吸戒毒经费1000万元 4" xfId="3505"/>
    <cellStyle name="好_下半年禁吸戒毒经费1000万元 5" xfId="3506"/>
    <cellStyle name="好_下半年禁吸戒毒经费1000万元 6" xfId="3507"/>
    <cellStyle name="好_下半年禁吸戒毒经费1000万元 7" xfId="3508"/>
    <cellStyle name="好_下半年禁吸戒毒经费1000万元 8" xfId="3509"/>
    <cellStyle name="好_下半年禁吸戒毒经费1000万元 9" xfId="3510"/>
    <cellStyle name="好_县级公安机关公用经费标准奖励测算方案（定稿） 6" xfId="3511"/>
    <cellStyle name="好_县级公安机关公用经费标准奖励测算方案（定稿） 7" xfId="3512"/>
    <cellStyle name="好_县级公安机关公用经费标准奖励测算方案（定稿） 8" xfId="3513"/>
    <cellStyle name="好_县级公安机关公用经费标准奖励测算方案（定稿） 9" xfId="3514"/>
    <cellStyle name="好_县级基础数据" xfId="3515"/>
    <cellStyle name="千位分隔 3 9" xfId="3516"/>
    <cellStyle name="好_业务工作量指标" xfId="3517"/>
    <cellStyle name="计算 5" xfId="3518"/>
    <cellStyle name="好_业务工作量指标 2" xfId="3519"/>
    <cellStyle name="计算 5 2" xfId="3520"/>
    <cellStyle name="好_业务工作量指标 3" xfId="3521"/>
    <cellStyle name="好_业务工作量指标 4" xfId="3522"/>
    <cellStyle name="好_业务工作量指标 5" xfId="3523"/>
    <cellStyle name="好_业务工作量指标 6" xfId="3524"/>
    <cellStyle name="好_业务工作量指标 7" xfId="3525"/>
    <cellStyle name="好_业务工作量指标 8" xfId="3526"/>
    <cellStyle name="好_业务工作量指标 9" xfId="3527"/>
    <cellStyle name="好_义务教育阶段教职工人数（教育厅提供最终）" xfId="3528"/>
    <cellStyle name="好_义务教育阶段教职工人数（教育厅提供最终） 3" xfId="3529"/>
    <cellStyle name="好_义务教育阶段教职工人数（教育厅提供最终） 4" xfId="3530"/>
    <cellStyle name="好_义务教育阶段教职工人数（教育厅提供最终） 5" xfId="3531"/>
    <cellStyle name="好_义务教育阶段教职工人数（教育厅提供最终） 6" xfId="3532"/>
    <cellStyle name="好_义务教育阶段教职工人数（教育厅提供最终） 7" xfId="3533"/>
    <cellStyle name="好_义务教育阶段教职工人数（教育厅提供最终） 8" xfId="3534"/>
    <cellStyle name="好_义务教育阶段教职工人数（教育厅提供最终） 9" xfId="3535"/>
    <cellStyle name="好_云南农村义务教育统计表" xfId="3536"/>
    <cellStyle name="好_云南农村义务教育统计表 2" xfId="3537"/>
    <cellStyle name="好_云南农村义务教育统计表 3" xfId="3538"/>
    <cellStyle name="好_云南农村义务教育统计表 4" xfId="3539"/>
    <cellStyle name="好_云南农村义务教育统计表 5" xfId="3540"/>
    <cellStyle name="好_云南农村义务教育统计表 6" xfId="3541"/>
    <cellStyle name="好_云南农村义务教育统计表 7" xfId="3542"/>
    <cellStyle name="好_云南农村义务教育统计表 8" xfId="3543"/>
    <cellStyle name="好_云南省2008年中小学教职工情况（教育厅提供20090101加工整理） 2" xfId="3544"/>
    <cellStyle name="好_云南省2008年中小学教职工情况（教育厅提供20090101加工整理） 3" xfId="3545"/>
    <cellStyle name="好_云南省2008年中小学教职工情况（教育厅提供20090101加工整理） 4" xfId="3546"/>
    <cellStyle name="好_云南省2008年中小学教职工情况（教育厅提供20090101加工整理） 5" xfId="3547"/>
    <cellStyle name="好_云南省2008年转移支付测算——州市本级考核部分及政策性测算" xfId="3548"/>
    <cellStyle name="好_云南省2008年转移支付测算——州市本级考核部分及政策性测算 2" xfId="3549"/>
    <cellStyle name="好_云南省2008年转移支付测算——州市本级考核部分及政策性测算 3" xfId="3550"/>
    <cellStyle name="好_云南省2008年转移支付测算——州市本级考核部分及政策性测算 4" xfId="3551"/>
    <cellStyle name="好_云南省2008年转移支付测算——州市本级考核部分及政策性测算 5" xfId="3552"/>
    <cellStyle name="好_云南省2008年转移支付测算——州市本级考核部分及政策性测算 6" xfId="3553"/>
    <cellStyle name="好_指标四" xfId="3554"/>
    <cellStyle name="好_指标四 2" xfId="3555"/>
    <cellStyle name="后继超链接 8" xfId="3556"/>
    <cellStyle name="后继超链接 9" xfId="3557"/>
    <cellStyle name="汇总 10" xfId="3558"/>
    <cellStyle name="千位分隔 2 2 9" xfId="3559"/>
    <cellStyle name="汇总 2 5" xfId="3560"/>
    <cellStyle name="汇总 2 6" xfId="3561"/>
    <cellStyle name="汇总 3 5" xfId="3562"/>
    <cellStyle name="汇总 3 6" xfId="3563"/>
    <cellStyle name="汇总 3 7" xfId="3564"/>
    <cellStyle name="汇总 3 8" xfId="3565"/>
    <cellStyle name="适中 2" xfId="3566"/>
    <cellStyle name="汇总 3 9" xfId="3567"/>
    <cellStyle name="适中 3" xfId="3568"/>
    <cellStyle name="汇总 4 2" xfId="3569"/>
    <cellStyle name="汇总 4 3" xfId="3570"/>
    <cellStyle name="汇总 4 4" xfId="3571"/>
    <cellStyle name="汇总 5 2" xfId="3572"/>
    <cellStyle name="汇总 7 2" xfId="3573"/>
    <cellStyle name="计算 2" xfId="3574"/>
    <cellStyle name="计算 2 2" xfId="3575"/>
    <cellStyle name="计算 3" xfId="3576"/>
    <cellStyle name="计算 3 2" xfId="3577"/>
    <cellStyle name="计算 3 3" xfId="3578"/>
    <cellStyle name="计算 3 4" xfId="3579"/>
    <cellStyle name="计算 3 5" xfId="3580"/>
    <cellStyle name="计算 3 6" xfId="3581"/>
    <cellStyle name="计算 3 7" xfId="3582"/>
    <cellStyle name="计算 3 8" xfId="3583"/>
    <cellStyle name="计算 3 9" xfId="3584"/>
    <cellStyle name="计算 4 2" xfId="3585"/>
    <cellStyle name="计算 4 4" xfId="3586"/>
    <cellStyle name="计算 6" xfId="3587"/>
    <cellStyle name="计算 8" xfId="3588"/>
    <cellStyle name="计算 8 2" xfId="3589"/>
    <cellStyle name="检查单元格 2" xfId="3590"/>
    <cellStyle name="检查单元格 2 2" xfId="3591"/>
    <cellStyle name="检查单元格 2 3" xfId="3592"/>
    <cellStyle name="检查单元格 2 4" xfId="3593"/>
    <cellStyle name="检查单元格 2 6" xfId="3594"/>
    <cellStyle name="检查单元格 3" xfId="3595"/>
    <cellStyle name="检查单元格 3 2" xfId="3596"/>
    <cellStyle name="检查单元格 3 3" xfId="3597"/>
    <cellStyle name="检查单元格 3 4" xfId="3598"/>
    <cellStyle name="检查单元格 3 5" xfId="3599"/>
    <cellStyle name="检查单元格 3 6" xfId="3600"/>
    <cellStyle name="检查单元格 3 7" xfId="3601"/>
    <cellStyle name="检查单元格 3 8" xfId="3602"/>
    <cellStyle name="检查单元格 3 9" xfId="3603"/>
    <cellStyle name="检查单元格 4" xfId="3604"/>
    <cellStyle name="小数 2" xfId="3605"/>
    <cellStyle name="检查单元格 4 2" xfId="3606"/>
    <cellStyle name="检查单元格 4 3" xfId="3607"/>
    <cellStyle name="检查单元格 4 4" xfId="3608"/>
    <cellStyle name="检查单元格 5 2" xfId="3609"/>
    <cellStyle name="检查单元格 6" xfId="3610"/>
    <cellStyle name="小数 4" xfId="3611"/>
    <cellStyle name="检查单元格 9 2" xfId="3612"/>
    <cellStyle name="解释性文本 2 6" xfId="3613"/>
    <cellStyle name="解释性文本 3 2" xfId="3614"/>
    <cellStyle name="解释性文本 3 3" xfId="3615"/>
    <cellStyle name="解释性文本 3 4" xfId="3616"/>
    <cellStyle name="解释性文本 3 5" xfId="3617"/>
    <cellStyle name="解释性文本 3 6" xfId="3618"/>
    <cellStyle name="解释性文本 3 7" xfId="3619"/>
    <cellStyle name="解释性文本 3 8" xfId="3620"/>
    <cellStyle name="解释性文本 3 9" xfId="3621"/>
    <cellStyle name="解释性文本 4 3" xfId="3622"/>
    <cellStyle name="解释性文本 4 4" xfId="3623"/>
    <cellStyle name="警告文本 10" xfId="3624"/>
    <cellStyle name="警告文本 4 2" xfId="3625"/>
    <cellStyle name="警告文本 4 4" xfId="3626"/>
    <cellStyle name="警告文本 6" xfId="3627"/>
    <cellStyle name="警告文本 6 2" xfId="3628"/>
    <cellStyle name="警告文本 7" xfId="3629"/>
    <cellStyle name="警告文本 7 2" xfId="3630"/>
    <cellStyle name="警告文本 8" xfId="3631"/>
    <cellStyle name="警告文本 8 2" xfId="3632"/>
    <cellStyle name="链接单元格 10" xfId="3633"/>
    <cellStyle name="链接单元格 2" xfId="3634"/>
    <cellStyle name="链接单元格 3 3" xfId="3635"/>
    <cellStyle name="链接单元格 3 4" xfId="3636"/>
    <cellStyle name="链接单元格 3 5" xfId="3637"/>
    <cellStyle name="链接单元格 3 6" xfId="3638"/>
    <cellStyle name="链接单元格 3 7" xfId="3639"/>
    <cellStyle name="链接单元格 3 8" xfId="3640"/>
    <cellStyle name="链接单元格 4 2" xfId="3641"/>
    <cellStyle name="链接单元格 4 3" xfId="3642"/>
    <cellStyle name="链接单元格 4 4" xfId="3643"/>
    <cellStyle name="链接单元格 5 2" xfId="3644"/>
    <cellStyle name="链接单元格 6 2" xfId="3645"/>
    <cellStyle name="链接单元格 8 2" xfId="3646"/>
    <cellStyle name="链接单元格 9 2" xfId="3647"/>
    <cellStyle name="霓付_ +Foil &amp; -FOIL &amp; PAPER" xfId="3648"/>
    <cellStyle name="烹拳 [0]_ +Foil &amp; -FOIL &amp; PAPER" xfId="3649"/>
    <cellStyle name="烹拳_ +Foil &amp; -FOIL &amp; PAPER" xfId="3650"/>
    <cellStyle name="千分位[0]_ 白土" xfId="3651"/>
    <cellStyle name="千分位_ 白土" xfId="3652"/>
    <cellStyle name="千位分隔 2" xfId="3653"/>
    <cellStyle name="千位分隔 2 2" xfId="3654"/>
    <cellStyle name="千位分隔 2 2 2" xfId="3655"/>
    <cellStyle name="千位分隔 2 2 3" xfId="3656"/>
    <cellStyle name="千位分隔 2 2 4" xfId="3657"/>
    <cellStyle name="千位分隔 2 2 5" xfId="3658"/>
    <cellStyle name="千位分隔 2 2 6" xfId="3659"/>
    <cellStyle name="千位分隔 2 2 7" xfId="3660"/>
    <cellStyle name="千位分隔 2 2 8" xfId="3661"/>
    <cellStyle name="强调文字颜色 4 10" xfId="3662"/>
    <cellStyle name="千位分隔 2 3" xfId="3663"/>
    <cellStyle name="千位分隔 3 7" xfId="3664"/>
    <cellStyle name="千位分隔 3 8" xfId="3665"/>
    <cellStyle name="强调文字颜色 1 2 5" xfId="3666"/>
    <cellStyle name="强调文字颜色 1 2 6" xfId="3667"/>
    <cellStyle name="强调文字颜色 1 3 2" xfId="3668"/>
    <cellStyle name="强调文字颜色 1 3 4" xfId="3669"/>
    <cellStyle name="强调文字颜色 1 3 5" xfId="3670"/>
    <cellStyle name="强调文字颜色 1 3 6" xfId="3671"/>
    <cellStyle name="强调文字颜色 1 3 7" xfId="3672"/>
    <cellStyle name="强调文字颜色 1 3 8" xfId="3673"/>
    <cellStyle name="强调文字颜色 1 3 9" xfId="3674"/>
    <cellStyle name="强调文字颜色 1 4 2" xfId="3675"/>
    <cellStyle name="强调文字颜色 1 4 3" xfId="3676"/>
    <cellStyle name="强调文字颜色 1 4 4" xfId="3677"/>
    <cellStyle name="强调文字颜色 1 5 2" xfId="3678"/>
    <cellStyle name="输出 4" xfId="3679"/>
    <cellStyle name="强调文字颜色 1 6 2" xfId="3680"/>
    <cellStyle name="强调文字颜色 1 7" xfId="3681"/>
    <cellStyle name="强调文字颜色 1 8" xfId="3682"/>
    <cellStyle name="强调文字颜色 1 9" xfId="3683"/>
    <cellStyle name="强调文字颜色 2 2" xfId="3684"/>
    <cellStyle name="强调文字颜色 2 3" xfId="3685"/>
    <cellStyle name="强调文字颜色 2 3 9" xfId="3686"/>
    <cellStyle name="强调文字颜色 2 4" xfId="3687"/>
    <cellStyle name="强调文字颜色 2 4 3" xfId="3688"/>
    <cellStyle name="强调文字颜色 2 4 4" xfId="3689"/>
    <cellStyle name="强调文字颜色 2 5" xfId="3690"/>
    <cellStyle name="强调文字颜色 2 5 2" xfId="3691"/>
    <cellStyle name="强调文字颜色 2 6" xfId="3692"/>
    <cellStyle name="强调文字颜色 2 7" xfId="3693"/>
    <cellStyle name="强调文字颜色 2 8" xfId="3694"/>
    <cellStyle name="强调文字颜色 2 9" xfId="3695"/>
    <cellStyle name="强调文字颜色 3 10" xfId="3696"/>
    <cellStyle name="强调文字颜色 3 2" xfId="3697"/>
    <cellStyle name="强调文字颜色 3 2 6" xfId="3698"/>
    <cellStyle name="强调文字颜色 3 3 2" xfId="3699"/>
    <cellStyle name="强调文字颜色 3 3 3" xfId="3700"/>
    <cellStyle name="强调文字颜色 3 3 4" xfId="3701"/>
    <cellStyle name="强调文字颜色 3 3 5" xfId="3702"/>
    <cellStyle name="强调文字颜色 3 3 6" xfId="3703"/>
    <cellStyle name="强调文字颜色 3 3 7" xfId="3704"/>
    <cellStyle name="强调文字颜色 3 3 8" xfId="3705"/>
    <cellStyle name="小数" xfId="3706"/>
    <cellStyle name="强调文字颜色 3 3 9" xfId="3707"/>
    <cellStyle name="强调文字颜色 3 4 4" xfId="3708"/>
    <cellStyle name="强调文字颜色 4 4" xfId="3709"/>
    <cellStyle name="强调文字颜色 4 4 2" xfId="3710"/>
    <cellStyle name="强调文字颜色 4 4 3" xfId="3711"/>
    <cellStyle name="强调文字颜色 4 4 4" xfId="3712"/>
    <cellStyle name="强调文字颜色 4 5" xfId="3713"/>
    <cellStyle name="强调文字颜色 4 6" xfId="3714"/>
    <cellStyle name="强调文字颜色 4 7" xfId="3715"/>
    <cellStyle name="强调文字颜色 4 8" xfId="3716"/>
    <cellStyle name="输入 10" xfId="3717"/>
    <cellStyle name="强调文字颜色 4 9" xfId="3718"/>
    <cellStyle name="强调文字颜色 5 10" xfId="3719"/>
    <cellStyle name="强调文字颜色 5 2" xfId="3720"/>
    <cellStyle name="强调文字颜色 5 2 5" xfId="3721"/>
    <cellStyle name="输出 6 2" xfId="3722"/>
    <cellStyle name="强调文字颜色 5 2 6" xfId="3723"/>
    <cellStyle name="强调文字颜色 5 3" xfId="3724"/>
    <cellStyle name="强调文字颜色 5 3 2" xfId="3725"/>
    <cellStyle name="强调文字颜色 5 3 3" xfId="3726"/>
    <cellStyle name="强调文字颜色 5 3 5" xfId="3727"/>
    <cellStyle name="输出 7 2" xfId="3728"/>
    <cellStyle name="强调文字颜色 5 3 6" xfId="3729"/>
    <cellStyle name="强调文字颜色 5 4" xfId="3730"/>
    <cellStyle name="强调文字颜色 5 4 2" xfId="3731"/>
    <cellStyle name="强调文字颜色 5 4 3" xfId="3732"/>
    <cellStyle name="强调文字颜色 5 4 4" xfId="3733"/>
    <cellStyle name="强调文字颜色 5 5" xfId="3734"/>
    <cellStyle name="强调文字颜色 5 6" xfId="3735"/>
    <cellStyle name="强调文字颜色 5 7" xfId="3736"/>
    <cellStyle name="强调文字颜色 5 8" xfId="3737"/>
    <cellStyle name="强调文字颜色 5 9" xfId="3738"/>
    <cellStyle name="强调文字颜色 6 10" xfId="3739"/>
    <cellStyle name="强调文字颜色 6 3" xfId="3740"/>
    <cellStyle name="强调文字颜色 6 3 2" xfId="3741"/>
    <cellStyle name="强调文字颜色 6 3 3" xfId="3742"/>
    <cellStyle name="强调文字颜色 6 3 4" xfId="3743"/>
    <cellStyle name="强调文字颜色 6 3 5" xfId="3744"/>
    <cellStyle name="强调文字颜色 6 3 6" xfId="3745"/>
    <cellStyle name="强调文字颜色 6 3 7" xfId="3746"/>
    <cellStyle name="强调文字颜色 6 5" xfId="3747"/>
    <cellStyle name="强调文字颜色 6 6" xfId="3748"/>
    <cellStyle name="强调文字颜色 6 7" xfId="3749"/>
    <cellStyle name="强调文字颜色 6 9" xfId="3750"/>
    <cellStyle name="商品名称" xfId="3751"/>
    <cellStyle name="适中 10" xfId="3752"/>
    <cellStyle name="适中 3 6" xfId="3753"/>
    <cellStyle name="适中 3 7" xfId="3754"/>
    <cellStyle name="适中 3 8" xfId="3755"/>
    <cellStyle name="适中 3 9" xfId="3756"/>
    <cellStyle name="适中 4 3" xfId="3757"/>
    <cellStyle name="适中 5" xfId="3758"/>
    <cellStyle name="适中 5 2" xfId="3759"/>
    <cellStyle name="适中 6 2" xfId="3760"/>
    <cellStyle name="适中 7 2" xfId="3761"/>
    <cellStyle name="适中 9 2" xfId="3762"/>
    <cellStyle name="输出 2" xfId="3763"/>
    <cellStyle name="输出 2 5" xfId="3764"/>
    <cellStyle name="输出 2 6" xfId="3765"/>
    <cellStyle name="输出 3" xfId="3766"/>
    <cellStyle name="输出 3 5" xfId="3767"/>
    <cellStyle name="输出 3 6" xfId="3768"/>
    <cellStyle name="输出 3 7" xfId="3769"/>
    <cellStyle name="输出 3 8" xfId="3770"/>
    <cellStyle name="输出 3 9" xfId="3771"/>
    <cellStyle name="输出 5" xfId="3772"/>
    <cellStyle name="输出 5 2" xfId="3773"/>
    <cellStyle name="输出 6" xfId="3774"/>
    <cellStyle name="输出 7" xfId="3775"/>
    <cellStyle name="输入 3 2" xfId="3776"/>
    <cellStyle name="输入 3 3" xfId="3777"/>
    <cellStyle name="输入 3 5" xfId="3778"/>
    <cellStyle name="输入 3 6" xfId="3779"/>
    <cellStyle name="输入 3 7" xfId="3780"/>
    <cellStyle name="输入 3 8" xfId="3781"/>
    <cellStyle name="输入 3 9" xfId="3782"/>
    <cellStyle name="输入 4" xfId="3783"/>
    <cellStyle name="输入 4 2" xfId="3784"/>
    <cellStyle name="输入 4 3" xfId="3785"/>
    <cellStyle name="输入 4 4" xfId="3786"/>
    <cellStyle name="输入 5" xfId="3787"/>
    <cellStyle name="输入 6" xfId="3788"/>
    <cellStyle name="输入 7" xfId="3789"/>
    <cellStyle name="输入 9" xfId="3790"/>
    <cellStyle name="输入 9 2" xfId="3791"/>
    <cellStyle name="数量" xfId="3792"/>
    <cellStyle name="数字" xfId="3793"/>
    <cellStyle name="数字 2" xfId="3794"/>
    <cellStyle name="数字 3" xfId="3795"/>
    <cellStyle name="数字 4" xfId="3796"/>
    <cellStyle name="数字 5" xfId="3797"/>
    <cellStyle name="数字 6" xfId="3798"/>
    <cellStyle name="数字 7" xfId="3799"/>
    <cellStyle name="数字 8" xfId="3800"/>
    <cellStyle name="数字 9" xfId="3801"/>
    <cellStyle name="未定义" xfId="3802"/>
    <cellStyle name="寘嬫愗傝 [0.00]_Region Orders (2)" xfId="3803"/>
    <cellStyle name="寘嬫愗傝_Region Orders (2)" xfId="3804"/>
    <cellStyle name="注释 2 2 3" xfId="3805"/>
    <cellStyle name="注释 2 2 4" xfId="3806"/>
    <cellStyle name="注释 2 2 5" xfId="3807"/>
    <cellStyle name="注释 2 6" xfId="3808"/>
    <cellStyle name="注释 2 7" xfId="3809"/>
    <cellStyle name="注释 2 8" xfId="3810"/>
    <cellStyle name="注释 2 9" xfId="3811"/>
    <cellStyle name="注释 7 2" xfId="3812"/>
    <cellStyle name="注释 8 2" xfId="3813"/>
    <cellStyle name="콤마_BOILER-CO1" xfId="3814"/>
    <cellStyle name="통화 [0]_BOILER-CO1" xfId="38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3&#26376;&#20221;&#36152;&#26131;&#20840;&#24066;&#25351;&#26631;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3&#26376;&#26376;&#25253;&#8212;&#8212;&#28251;&#2774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04&#26376;&#20998;&#21439;&#21306;&#22266;&#23450;&#36164;&#20135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7329;&#34701;&#26376;&#25253;2021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Desktop\&#24265;&#27743;&#32479;&#35745;&#20449;&#24687;\4&#26376;\2021-4&#32473;&#21556;&#23616;&#30340;&#24037;&#19994;&#25968;\2021-4%20%20&#20998;&#38215;&#24635;&#20135;&#20540;&#12289;&#22686;&#21152;&#205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4&#65288;&#36130;&#25919;&#2361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 refreshError="1">
        <row r="2">
          <cell r="E2" t="str">
            <v>批发零售住宿餐饮业指标情况</v>
          </cell>
        </row>
        <row r="3">
          <cell r="E3" t="str">
            <v>指  标</v>
          </cell>
          <cell r="F3" t="str">
            <v>单位</v>
          </cell>
          <cell r="G3" t="str">
            <v>3月</v>
          </cell>
          <cell r="H3" t="str">
            <v>1-3月</v>
          </cell>
          <cell r="I3" t="str">
            <v>增速（%）</v>
          </cell>
        </row>
        <row r="4">
          <cell r="E4" t="str">
            <v>一、社会消费品零售总额</v>
          </cell>
          <cell r="F4" t="str">
            <v>万元</v>
          </cell>
        </row>
        <row r="4">
          <cell r="H4">
            <v>718610</v>
          </cell>
          <cell r="I4">
            <v>23.1</v>
          </cell>
        </row>
        <row r="5">
          <cell r="E5" t="str">
            <v>（一）限额以上</v>
          </cell>
          <cell r="F5" t="str">
            <v>万元</v>
          </cell>
        </row>
        <row r="5">
          <cell r="H5">
            <v>22446</v>
          </cell>
          <cell r="I5">
            <v>9.5</v>
          </cell>
        </row>
        <row r="6">
          <cell r="E6" t="str">
            <v>       1.批发业</v>
          </cell>
          <cell r="F6" t="str">
            <v>万元</v>
          </cell>
        </row>
        <row r="6">
          <cell r="H6">
            <v>193</v>
          </cell>
          <cell r="I6">
            <v>-44.6</v>
          </cell>
        </row>
        <row r="7">
          <cell r="E7" t="str">
            <v>       2.零售业</v>
          </cell>
          <cell r="F7" t="str">
            <v>万元</v>
          </cell>
        </row>
        <row r="7">
          <cell r="H7">
            <v>18869</v>
          </cell>
          <cell r="I7">
            <v>5.3</v>
          </cell>
        </row>
        <row r="8">
          <cell r="E8" t="str">
            <v>       3.住宿业</v>
          </cell>
          <cell r="F8" t="str">
            <v>万元</v>
          </cell>
        </row>
        <row r="8">
          <cell r="H8">
            <v>323</v>
          </cell>
          <cell r="I8">
            <v>6629.2</v>
          </cell>
        </row>
        <row r="9">
          <cell r="E9" t="str">
            <v>       4.餐饮业</v>
          </cell>
          <cell r="F9" t="str">
            <v>万元</v>
          </cell>
        </row>
        <row r="9">
          <cell r="H9">
            <v>3061</v>
          </cell>
          <cell r="I9">
            <v>37.9</v>
          </cell>
        </row>
        <row r="10">
          <cell r="E10" t="str">
            <v>（二）限额以下</v>
          </cell>
          <cell r="F10" t="str">
            <v>万元</v>
          </cell>
        </row>
        <row r="10">
          <cell r="H10">
            <v>696164</v>
          </cell>
          <cell r="I10">
            <v>23.6</v>
          </cell>
        </row>
        <row r="11">
          <cell r="E11" t="str">
            <v>二、商品销售额</v>
          </cell>
          <cell r="F11" t="str">
            <v>万元</v>
          </cell>
        </row>
        <row r="11">
          <cell r="H11">
            <v>834779</v>
          </cell>
          <cell r="I11">
            <v>22</v>
          </cell>
        </row>
        <row r="12">
          <cell r="E12" t="str">
            <v>       1.批发业</v>
          </cell>
          <cell r="F12" t="str">
            <v>万元</v>
          </cell>
        </row>
        <row r="12">
          <cell r="H12">
            <v>184749</v>
          </cell>
          <cell r="I12">
            <v>37.4</v>
          </cell>
        </row>
        <row r="13">
          <cell r="E13" t="str">
            <v>       2.零售业</v>
          </cell>
          <cell r="F13" t="str">
            <v>万元</v>
          </cell>
        </row>
        <row r="13">
          <cell r="H13">
            <v>650030</v>
          </cell>
          <cell r="I13">
            <v>18.3</v>
          </cell>
        </row>
        <row r="14">
          <cell r="E14" t="str">
            <v>三、住宿餐饮业营业额</v>
          </cell>
          <cell r="F14" t="str">
            <v>万元</v>
          </cell>
        </row>
        <row r="14">
          <cell r="H14">
            <v>101261</v>
          </cell>
          <cell r="I14">
            <v>48.9</v>
          </cell>
        </row>
        <row r="15">
          <cell r="E15" t="str">
            <v>      1.住宿业</v>
          </cell>
          <cell r="F15" t="str">
            <v>万元</v>
          </cell>
        </row>
        <row r="15">
          <cell r="H15">
            <v>3572</v>
          </cell>
          <cell r="I15">
            <v>60.3</v>
          </cell>
        </row>
        <row r="16">
          <cell r="E16" t="str">
            <v>      2.餐饮业</v>
          </cell>
          <cell r="F16" t="str">
            <v>万元</v>
          </cell>
        </row>
        <row r="16">
          <cell r="H16">
            <v>97689</v>
          </cell>
          <cell r="I16">
            <v>48.5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主要指标（一）"/>
      <sheetName val="主要指标（二）"/>
      <sheetName val="农业"/>
      <sheetName val="工业增加值"/>
      <sheetName val="分行业工业增加值"/>
      <sheetName val="规上工业主要经济指标"/>
      <sheetName val="规上工业经济效益指标"/>
      <sheetName val="主要工业产品产量"/>
      <sheetName val="工业综合能源消费"/>
      <sheetName val="交通运输及邮政"/>
      <sheetName val="固定资产投资"/>
      <sheetName val="社会消费品零售总额"/>
      <sheetName val="财政收支"/>
      <sheetName val="金融"/>
      <sheetName val="进出口总额"/>
      <sheetName val="居民收入和消费价格"/>
      <sheetName val="分县地区生产总值及第一产业增加值"/>
      <sheetName val="分县第二产业增加值及第三产业增加值"/>
      <sheetName val="分县农业总产值及规上工业增加值"/>
      <sheetName val="分县规上工业利润总额和营业收入"/>
      <sheetName val="分县社零和投资"/>
      <sheetName val="分县工业投资和房地产投资"/>
      <sheetName val="分县商品房销售面积和税收收入"/>
      <sheetName val="分县财政收支"/>
      <sheetName val="分县进出口和利用外资"/>
      <sheetName val="粤东西北地区生产总值及规上工业增加值 "/>
      <sheetName val="粤东西北固定资产投资及工业投资"/>
      <sheetName val="粤东西北社零及财政收入"/>
      <sheetName val="分市地区生产总值"/>
      <sheetName val="分市规上工业增加值"/>
      <sheetName val="分市固定资产投资"/>
      <sheetName val="分市工业投资 "/>
      <sheetName val="分市社会消费品零售总额"/>
      <sheetName val="分市地方一般公共预算收入"/>
      <sheetName val="分市存款余额"/>
      <sheetName val="分市贷款余额"/>
      <sheetName val="分市5（旧）"/>
      <sheetName val="工业序列（原）"/>
      <sheetName val="投资序列(原)"/>
      <sheetName val="消费序列（原）"/>
      <sheetName val="出口序列（原）"/>
      <sheetName val="地方预算收入序列（原）"/>
      <sheetName val="工业用电量序列 （原）"/>
      <sheetName val="价格序列（原）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各县（市、区）地区生产总值和第一产业增加值</v>
          </cell>
        </row>
        <row r="2">
          <cell r="A2" t="str">
            <v>指   标</v>
          </cell>
          <cell r="B2" t="str">
            <v>2020年</v>
          </cell>
        </row>
        <row r="2">
          <cell r="D2" t="str">
            <v>2021年1-2月</v>
          </cell>
        </row>
        <row r="2">
          <cell r="F2" t="str">
            <v>2021年1-3月</v>
          </cell>
        </row>
        <row r="3">
          <cell r="B3" t="str">
            <v>绝对值</v>
          </cell>
          <cell r="C3" t="str">
            <v>增速(%)</v>
          </cell>
          <cell r="D3" t="str">
            <v>绝对值</v>
          </cell>
          <cell r="E3" t="str">
            <v>增速(%)</v>
          </cell>
          <cell r="F3" t="str">
            <v>绝对值</v>
          </cell>
          <cell r="G3" t="str">
            <v>增速(%)</v>
          </cell>
        </row>
        <row r="4">
          <cell r="A4" t="str">
            <v>地区生产总值（亿元）</v>
          </cell>
        </row>
        <row r="5">
          <cell r="A5" t="str">
            <v>   全  市</v>
          </cell>
          <cell r="B5">
            <v>3100.22</v>
          </cell>
          <cell r="C5">
            <v>1.9</v>
          </cell>
          <cell r="D5" t="str">
            <v>-</v>
          </cell>
          <cell r="E5" t="str">
            <v>-</v>
          </cell>
          <cell r="F5">
            <v>767.697408816736</v>
          </cell>
          <cell r="G5">
            <v>16.9610408321697</v>
          </cell>
        </row>
        <row r="6">
          <cell r="A6" t="str">
            <v>     赤坎区</v>
          </cell>
          <cell r="B6">
            <v>325.24</v>
          </cell>
          <cell r="C6">
            <v>3</v>
          </cell>
          <cell r="D6" t="str">
            <v>-</v>
          </cell>
          <cell r="E6" t="str">
            <v>-</v>
          </cell>
          <cell r="F6">
            <v>76.4168846055381</v>
          </cell>
          <cell r="G6">
            <v>12.5941509394952</v>
          </cell>
        </row>
        <row r="7">
          <cell r="A7" t="str">
            <v>     霞山区</v>
          </cell>
          <cell r="B7">
            <v>401.54</v>
          </cell>
          <cell r="C7">
            <v>3</v>
          </cell>
          <cell r="D7" t="str">
            <v>-</v>
          </cell>
          <cell r="E7" t="str">
            <v>-</v>
          </cell>
          <cell r="F7">
            <v>104.182560796563</v>
          </cell>
          <cell r="G7">
            <v>12.6560250183815</v>
          </cell>
        </row>
        <row r="8">
          <cell r="A8" t="str">
            <v>     坡头区</v>
          </cell>
          <cell r="B8">
            <v>333.96</v>
          </cell>
          <cell r="C8">
            <v>7.5</v>
          </cell>
          <cell r="D8" t="str">
            <v>-</v>
          </cell>
          <cell r="E8" t="str">
            <v>-</v>
          </cell>
          <cell r="F8">
            <v>77.0039952775063</v>
          </cell>
          <cell r="G8">
            <v>-3.91743276215863</v>
          </cell>
        </row>
        <row r="9">
          <cell r="A9" t="str">
            <v>     麻章区</v>
          </cell>
          <cell r="B9">
            <v>179.85</v>
          </cell>
          <cell r="C9">
            <v>1.8</v>
          </cell>
          <cell r="D9" t="str">
            <v>-</v>
          </cell>
          <cell r="E9" t="str">
            <v>-</v>
          </cell>
          <cell r="F9">
            <v>47.2192035417373</v>
          </cell>
          <cell r="G9">
            <v>18.947502323449</v>
          </cell>
        </row>
        <row r="10">
          <cell r="A10" t="str">
            <v>     吴川市</v>
          </cell>
          <cell r="B10">
            <v>278.47</v>
          </cell>
          <cell r="C10">
            <v>2.5</v>
          </cell>
          <cell r="D10" t="str">
            <v>-</v>
          </cell>
          <cell r="E10" t="str">
            <v>-</v>
          </cell>
          <cell r="F10">
            <v>62.0340347730277</v>
          </cell>
          <cell r="G10">
            <v>19.2059681617067</v>
          </cell>
        </row>
        <row r="11">
          <cell r="A11" t="str">
            <v>     徐闻县</v>
          </cell>
          <cell r="B11">
            <v>198.14</v>
          </cell>
          <cell r="C11">
            <v>0.7</v>
          </cell>
          <cell r="D11" t="str">
            <v>-</v>
          </cell>
          <cell r="E11" t="str">
            <v>-</v>
          </cell>
          <cell r="F11">
            <v>50.6510885602594</v>
          </cell>
          <cell r="G11">
            <v>14.1844574081168</v>
          </cell>
        </row>
        <row r="12">
          <cell r="A12" t="str">
            <v>     雷州市</v>
          </cell>
          <cell r="B12">
            <v>327.36</v>
          </cell>
          <cell r="C12">
            <v>0.2</v>
          </cell>
          <cell r="D12" t="str">
            <v>-</v>
          </cell>
          <cell r="E12" t="str">
            <v>-</v>
          </cell>
          <cell r="F12">
            <v>79.8489552554258</v>
          </cell>
          <cell r="G12">
            <v>12.4905388711884</v>
          </cell>
        </row>
        <row r="13">
          <cell r="A13" t="str">
            <v>     遂溪县</v>
          </cell>
          <cell r="B13">
            <v>386.77</v>
          </cell>
          <cell r="C13">
            <v>2.3</v>
          </cell>
          <cell r="D13" t="str">
            <v>-</v>
          </cell>
          <cell r="E13" t="str">
            <v>-</v>
          </cell>
          <cell r="F13">
            <v>89.1554223794509</v>
          </cell>
          <cell r="G13">
            <v>16.0394433421695</v>
          </cell>
        </row>
        <row r="14">
          <cell r="A14" t="str">
            <v>     廉江市</v>
          </cell>
          <cell r="B14">
            <v>483.49</v>
          </cell>
          <cell r="C14">
            <v>0.2</v>
          </cell>
          <cell r="D14" t="str">
            <v>-</v>
          </cell>
          <cell r="E14" t="str">
            <v>-</v>
          </cell>
          <cell r="F14">
            <v>101.122729570311</v>
          </cell>
          <cell r="G14">
            <v>12.5419379546446</v>
          </cell>
        </row>
        <row r="15">
          <cell r="A15" t="str">
            <v>   全市总计中：经开区</v>
          </cell>
          <cell r="B15">
            <v>443.93</v>
          </cell>
          <cell r="C15">
            <v>8.2</v>
          </cell>
          <cell r="D15" t="str">
            <v>-</v>
          </cell>
          <cell r="E15" t="str">
            <v>-</v>
          </cell>
          <cell r="F15">
            <v>158.864179188173</v>
          </cell>
          <cell r="G15">
            <v>30.1977899422681</v>
          </cell>
        </row>
        <row r="17">
          <cell r="A17" t="str">
            <v>第一产业增加值（亿元）</v>
          </cell>
        </row>
        <row r="18">
          <cell r="A18" t="str">
            <v>   全  市</v>
          </cell>
          <cell r="B18">
            <v>622.06</v>
          </cell>
          <cell r="C18">
            <v>0</v>
          </cell>
          <cell r="D18" t="str">
            <v>-</v>
          </cell>
          <cell r="E18" t="str">
            <v>-</v>
          </cell>
          <cell r="F18">
            <v>123.731207771807</v>
          </cell>
          <cell r="G18">
            <v>8.21702650881807</v>
          </cell>
        </row>
        <row r="19">
          <cell r="A19" t="str">
            <v>     赤坎区</v>
          </cell>
          <cell r="B19">
            <v>0.98</v>
          </cell>
          <cell r="C19">
            <v>-35.3</v>
          </cell>
          <cell r="D19" t="str">
            <v>-</v>
          </cell>
          <cell r="E19" t="str">
            <v>-</v>
          </cell>
          <cell r="F19">
            <v>0.21414807076145</v>
          </cell>
          <cell r="G19">
            <v>9.19816899399689</v>
          </cell>
        </row>
        <row r="20">
          <cell r="A20" t="str">
            <v>     霞山区</v>
          </cell>
          <cell r="B20">
            <v>2.39</v>
          </cell>
          <cell r="C20">
            <v>-0.6</v>
          </cell>
          <cell r="D20" t="str">
            <v>-</v>
          </cell>
          <cell r="E20" t="str">
            <v>-</v>
          </cell>
          <cell r="F20">
            <v>0.41821662328532</v>
          </cell>
          <cell r="G20">
            <v>2.57366481044694</v>
          </cell>
        </row>
        <row r="21">
          <cell r="A21" t="str">
            <v>     坡头区</v>
          </cell>
          <cell r="B21">
            <v>20.73</v>
          </cell>
          <cell r="C21">
            <v>-6.8</v>
          </cell>
          <cell r="D21" t="str">
            <v>-</v>
          </cell>
          <cell r="E21" t="str">
            <v>-</v>
          </cell>
          <cell r="F21">
            <v>4.71605127643092</v>
          </cell>
          <cell r="G21">
            <v>17.1638115835666</v>
          </cell>
        </row>
        <row r="22">
          <cell r="A22" t="str">
            <v>     麻章区</v>
          </cell>
          <cell r="B22">
            <v>26.38</v>
          </cell>
          <cell r="C22">
            <v>1.4</v>
          </cell>
          <cell r="D22" t="str">
            <v>-</v>
          </cell>
          <cell r="E22" t="str">
            <v>-</v>
          </cell>
          <cell r="F22">
            <v>5.36398584826164</v>
          </cell>
          <cell r="G22">
            <v>8.98132953119233</v>
          </cell>
        </row>
        <row r="23">
          <cell r="A23" t="str">
            <v>     吴川市</v>
          </cell>
          <cell r="B23">
            <v>37.3</v>
          </cell>
          <cell r="C23">
            <v>1.3</v>
          </cell>
          <cell r="D23" t="str">
            <v>-</v>
          </cell>
          <cell r="E23" t="str">
            <v>-</v>
          </cell>
          <cell r="F23">
            <v>7.59907561233274</v>
          </cell>
          <cell r="G23">
            <v>10.4716866702022</v>
          </cell>
        </row>
        <row r="24">
          <cell r="A24" t="str">
            <v>     徐闻县</v>
          </cell>
          <cell r="B24">
            <v>100.56</v>
          </cell>
          <cell r="C24">
            <v>0.7</v>
          </cell>
          <cell r="D24" t="str">
            <v>-</v>
          </cell>
          <cell r="E24" t="str">
            <v>-</v>
          </cell>
          <cell r="F24">
            <v>25.2754537632733</v>
          </cell>
          <cell r="G24">
            <v>16.7980888955549</v>
          </cell>
        </row>
        <row r="25">
          <cell r="A25" t="str">
            <v>     雷州市</v>
          </cell>
          <cell r="B25">
            <v>136.66</v>
          </cell>
          <cell r="C25">
            <v>0.7</v>
          </cell>
          <cell r="D25" t="str">
            <v>-</v>
          </cell>
          <cell r="E25" t="str">
            <v>-</v>
          </cell>
          <cell r="F25">
            <v>28.3641965507472</v>
          </cell>
          <cell r="G25">
            <v>7.1173185408246</v>
          </cell>
        </row>
        <row r="26">
          <cell r="A26" t="str">
            <v>     遂溪县</v>
          </cell>
          <cell r="B26">
            <v>134.84</v>
          </cell>
          <cell r="C26">
            <v>1.7</v>
          </cell>
          <cell r="D26" t="str">
            <v>-</v>
          </cell>
          <cell r="E26" t="str">
            <v>-</v>
          </cell>
          <cell r="F26">
            <v>23.0403241572786</v>
          </cell>
          <cell r="G26">
            <v>6.68021048612029</v>
          </cell>
        </row>
        <row r="27">
          <cell r="A27" t="str">
            <v>     廉江市</v>
          </cell>
          <cell r="B27">
            <v>137.22</v>
          </cell>
          <cell r="C27">
            <v>-0.1</v>
          </cell>
          <cell r="D27" t="str">
            <v>-</v>
          </cell>
          <cell r="E27" t="str">
            <v>-</v>
          </cell>
          <cell r="F27">
            <v>25.0624423161166</v>
          </cell>
          <cell r="G27">
            <v>4.76207541698214</v>
          </cell>
        </row>
        <row r="28">
          <cell r="A28" t="str">
            <v>   全市总计中：经开区</v>
          </cell>
          <cell r="B28">
            <v>23.07</v>
          </cell>
          <cell r="C28">
            <v>3.5</v>
          </cell>
          <cell r="D28" t="str">
            <v>-</v>
          </cell>
          <cell r="E28" t="str">
            <v>-</v>
          </cell>
          <cell r="F28">
            <v>3.67171850386417</v>
          </cell>
          <cell r="G28">
            <v>0.708417066000095</v>
          </cell>
        </row>
        <row r="29">
          <cell r="A29" t="str">
            <v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B15">
            <v>319844.50886</v>
          </cell>
          <cell r="C15">
            <v>14.4866099896352</v>
          </cell>
          <cell r="D15">
            <v>176864.50886</v>
          </cell>
          <cell r="E15">
            <v>12.5050405311499</v>
          </cell>
          <cell r="F15">
            <v>142980</v>
          </cell>
          <cell r="G15">
            <v>17.0365155893163</v>
          </cell>
          <cell r="H15">
            <v>144019</v>
          </cell>
          <cell r="I15">
            <v>10.5304762928057</v>
          </cell>
          <cell r="J15">
            <v>105924</v>
          </cell>
          <cell r="K15">
            <v>17.039214169696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廉江市全金融机构（含外资）本外币信贷收支合并表"/>
    </sheetNames>
    <sheetDataSet>
      <sheetData sheetId="0">
        <row r="3">
          <cell r="B3">
            <v>4734771.301071</v>
          </cell>
        </row>
        <row r="3">
          <cell r="H3">
            <v>2548561.695518</v>
          </cell>
        </row>
        <row r="5">
          <cell r="B5">
            <v>3921309.928709</v>
          </cell>
        </row>
        <row r="6">
          <cell r="H6">
            <v>102800.361525</v>
          </cell>
        </row>
        <row r="9">
          <cell r="H9">
            <v>1633819.614667</v>
          </cell>
        </row>
        <row r="13">
          <cell r="H13">
            <v>224725.279561</v>
          </cell>
        </row>
        <row r="14">
          <cell r="H14">
            <v>424344.832903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1-4 规上工业总产值 分镇"/>
      <sheetName val="2021-4 规上工业增加值 分镇 "/>
    </sheetNames>
    <sheetDataSet>
      <sheetData sheetId="0">
        <row r="4">
          <cell r="C4" t="str">
            <v>单位/项目个数</v>
          </cell>
          <cell r="D4" t="str">
            <v>工业总产值（本年本月）</v>
          </cell>
          <cell r="E4" t="str">
            <v>工业总产值（本年1-本月）</v>
          </cell>
          <cell r="F4" t="str">
            <v>工业总产值（上年同期本月）</v>
          </cell>
          <cell r="G4" t="str">
            <v>工业总产值（上年同期1-本月）</v>
          </cell>
          <cell r="H4" t="str">
            <v>本月增速</v>
          </cell>
          <cell r="I4" t="str">
            <v>累计增速</v>
          </cell>
        </row>
        <row r="5">
          <cell r="B5" t="str">
            <v>全　市</v>
          </cell>
          <cell r="C5">
            <v>177</v>
          </cell>
          <cell r="D5">
            <v>143212.804</v>
          </cell>
          <cell r="E5">
            <v>503752.382</v>
          </cell>
          <cell r="F5">
            <v>122380.226</v>
          </cell>
          <cell r="G5">
            <v>381759.702</v>
          </cell>
          <cell r="H5">
            <v>13.3000071766975</v>
          </cell>
          <cell r="I5">
            <v>29.8000031259202</v>
          </cell>
        </row>
        <row r="6">
          <cell r="C6">
            <v>1</v>
          </cell>
          <cell r="D6">
            <v>429.1</v>
          </cell>
          <cell r="E6">
            <v>1770.8</v>
          </cell>
          <cell r="F6">
            <v>347.3</v>
          </cell>
          <cell r="G6">
            <v>1940.5</v>
          </cell>
          <cell r="H6">
            <v>19.6225542503869</v>
          </cell>
          <cell r="I6">
            <v>-10.2357225508342</v>
          </cell>
        </row>
        <row r="7">
          <cell r="B7" t="str">
            <v>开发区</v>
          </cell>
          <cell r="C7">
            <v>60</v>
          </cell>
          <cell r="D7">
            <v>31219.433</v>
          </cell>
          <cell r="E7">
            <v>110485.666</v>
          </cell>
          <cell r="F7">
            <v>40524.675</v>
          </cell>
          <cell r="G7">
            <v>96441.851</v>
          </cell>
          <cell r="H7">
            <v>-25.4127129492955</v>
          </cell>
          <cell r="I7">
            <v>12.6906993105189</v>
          </cell>
        </row>
        <row r="8">
          <cell r="C8">
            <v>116</v>
          </cell>
          <cell r="D8">
            <v>111564.271</v>
          </cell>
          <cell r="E8">
            <v>391495.916</v>
          </cell>
          <cell r="F8">
            <v>81508.251</v>
          </cell>
          <cell r="G8">
            <v>283377.351</v>
          </cell>
          <cell r="H8">
            <v>32.5204488087125</v>
          </cell>
          <cell r="I8">
            <v>35.8969697637176</v>
          </cell>
        </row>
        <row r="9">
          <cell r="B9" t="str">
            <v>横　山</v>
          </cell>
          <cell r="C9">
            <v>14</v>
          </cell>
          <cell r="D9">
            <v>57760.497</v>
          </cell>
          <cell r="E9">
            <v>197569.583</v>
          </cell>
          <cell r="F9">
            <v>28273.212</v>
          </cell>
          <cell r="G9">
            <v>102798.134</v>
          </cell>
          <cell r="H9">
            <v>97.7949103114838</v>
          </cell>
          <cell r="I9">
            <v>89.0525436314483</v>
          </cell>
        </row>
        <row r="10">
          <cell r="B10" t="str">
            <v>长　山</v>
          </cell>
          <cell r="C10">
            <v>2</v>
          </cell>
          <cell r="D10">
            <v>478.5</v>
          </cell>
          <cell r="E10">
            <v>2041.5</v>
          </cell>
          <cell r="F10">
            <v>267.2</v>
          </cell>
          <cell r="G10">
            <v>1384.6</v>
          </cell>
          <cell r="H10">
            <v>73.3823274633421</v>
          </cell>
          <cell r="I10">
            <v>45.0349702378173</v>
          </cell>
        </row>
        <row r="11">
          <cell r="B11" t="str">
            <v>高　桥</v>
          </cell>
          <cell r="C11">
            <v>5</v>
          </cell>
          <cell r="D11">
            <v>2026.1</v>
          </cell>
          <cell r="E11">
            <v>7125.2</v>
          </cell>
          <cell r="F11">
            <v>1941.2</v>
          </cell>
          <cell r="G11">
            <v>4849.3</v>
          </cell>
          <cell r="H11">
            <v>1.05316824305763</v>
          </cell>
          <cell r="I11">
            <v>44.5325549835289</v>
          </cell>
        </row>
        <row r="12">
          <cell r="B12" t="str">
            <v>石　城</v>
          </cell>
          <cell r="C12">
            <v>6</v>
          </cell>
          <cell r="D12">
            <v>4763.175</v>
          </cell>
          <cell r="E12">
            <v>20022.498</v>
          </cell>
          <cell r="F12">
            <v>4111.354</v>
          </cell>
          <cell r="G12">
            <v>15495.784</v>
          </cell>
          <cell r="H12">
            <v>12.1685241409033</v>
          </cell>
          <cell r="I12">
            <v>27.101998165885</v>
          </cell>
        </row>
        <row r="13">
          <cell r="B13" t="str">
            <v>新　民</v>
          </cell>
          <cell r="C13">
            <v>8</v>
          </cell>
          <cell r="D13">
            <v>3908.8</v>
          </cell>
          <cell r="E13">
            <v>19047.1</v>
          </cell>
          <cell r="F13">
            <v>5109.658</v>
          </cell>
          <cell r="G13">
            <v>14756.395</v>
          </cell>
          <cell r="H13">
            <v>-25.9353530460348</v>
          </cell>
          <cell r="I13">
            <v>26.9685801867858</v>
          </cell>
        </row>
        <row r="14">
          <cell r="B14" t="str">
            <v>吉　水</v>
          </cell>
          <cell r="C14">
            <v>3</v>
          </cell>
          <cell r="D14">
            <v>762.4</v>
          </cell>
          <cell r="E14">
            <v>3657.4</v>
          </cell>
          <cell r="F14">
            <v>730.1</v>
          </cell>
          <cell r="G14">
            <v>2976.6</v>
          </cell>
          <cell r="H14">
            <v>1.10203085960651</v>
          </cell>
          <cell r="I14">
            <v>20.8647495109802</v>
          </cell>
        </row>
        <row r="15">
          <cell r="B15" t="str">
            <v>罗　州</v>
          </cell>
          <cell r="C15">
            <v>3</v>
          </cell>
          <cell r="D15">
            <v>664.9</v>
          </cell>
          <cell r="E15">
            <v>2457.5</v>
          </cell>
          <cell r="F15">
            <v>633.3</v>
          </cell>
          <cell r="G15">
            <v>2003.7</v>
          </cell>
          <cell r="H15">
            <v>1.649719648721</v>
          </cell>
          <cell r="I15">
            <v>20.6447704705088</v>
          </cell>
        </row>
        <row r="16">
          <cell r="B16" t="str">
            <v>良　垌</v>
          </cell>
          <cell r="C16">
            <v>6</v>
          </cell>
          <cell r="D16">
            <v>4003.848</v>
          </cell>
          <cell r="E16">
            <v>17487.548</v>
          </cell>
          <cell r="F16">
            <v>4757.629</v>
          </cell>
          <cell r="G16">
            <v>15008.415</v>
          </cell>
          <cell r="H16">
            <v>-18.5208763442484</v>
          </cell>
          <cell r="I16">
            <v>14.6150802440958</v>
          </cell>
        </row>
        <row r="17">
          <cell r="B17" t="str">
            <v>石　岭</v>
          </cell>
          <cell r="C17">
            <v>24</v>
          </cell>
          <cell r="D17">
            <v>22874.477</v>
          </cell>
          <cell r="E17">
            <v>67580.423</v>
          </cell>
          <cell r="F17">
            <v>19255.052</v>
          </cell>
          <cell r="G17">
            <v>62705.401</v>
          </cell>
          <cell r="H17">
            <v>15.0180016075448</v>
          </cell>
          <cell r="I17">
            <v>6.01409968007019</v>
          </cell>
        </row>
        <row r="18">
          <cell r="B18" t="str">
            <v>河　唇</v>
          </cell>
          <cell r="C18">
            <v>8</v>
          </cell>
          <cell r="D18">
            <v>2335.058</v>
          </cell>
          <cell r="E18">
            <v>10496.127</v>
          </cell>
          <cell r="F18">
            <v>2697.854</v>
          </cell>
          <cell r="G18">
            <v>10100.33</v>
          </cell>
          <cell r="H18">
            <v>-16.2010514537173</v>
          </cell>
          <cell r="I18">
            <v>2.22124984505632</v>
          </cell>
        </row>
        <row r="19">
          <cell r="B19" t="str">
            <v>石　颈</v>
          </cell>
          <cell r="C19">
            <v>2</v>
          </cell>
          <cell r="D19">
            <v>284</v>
          </cell>
          <cell r="E19">
            <v>1323.4</v>
          </cell>
          <cell r="F19">
            <v>398.6</v>
          </cell>
          <cell r="G19">
            <v>1277.5</v>
          </cell>
          <cell r="H19">
            <v>-31.0172686791953</v>
          </cell>
          <cell r="I19">
            <v>1.90087065285056</v>
          </cell>
        </row>
        <row r="20">
          <cell r="B20" t="str">
            <v>和　寮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 t="str">
            <v>石　角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 t="str">
            <v>安　铺</v>
          </cell>
          <cell r="C22">
            <v>6</v>
          </cell>
          <cell r="D22">
            <v>2506.785</v>
          </cell>
          <cell r="E22">
            <v>8529.617</v>
          </cell>
          <cell r="F22">
            <v>2404.9</v>
          </cell>
          <cell r="G22">
            <v>8405</v>
          </cell>
          <cell r="H22">
            <v>0.92050272217368</v>
          </cell>
          <cell r="I22">
            <v>-0.174961545908502</v>
          </cell>
        </row>
        <row r="23">
          <cell r="B23" t="str">
            <v>城　南</v>
          </cell>
          <cell r="C23">
            <v>2</v>
          </cell>
          <cell r="D23">
            <v>742.6</v>
          </cell>
          <cell r="E23">
            <v>3106.7</v>
          </cell>
          <cell r="F23">
            <v>952.2</v>
          </cell>
          <cell r="G23">
            <v>3115.2</v>
          </cell>
          <cell r="H23">
            <v>-24.4931925446872</v>
          </cell>
          <cell r="I23">
            <v>-1.90179597290872</v>
          </cell>
        </row>
        <row r="24">
          <cell r="B24" t="str">
            <v>雅　塘</v>
          </cell>
          <cell r="C24">
            <v>3</v>
          </cell>
          <cell r="D24">
            <v>584.099</v>
          </cell>
          <cell r="E24">
            <v>2456.24</v>
          </cell>
          <cell r="F24">
            <v>765.6</v>
          </cell>
          <cell r="G24">
            <v>2507.9</v>
          </cell>
          <cell r="H24">
            <v>-26.1341196513191</v>
          </cell>
          <cell r="I24">
            <v>-3.65964166349437</v>
          </cell>
        </row>
        <row r="25">
          <cell r="B25" t="str">
            <v>城　北</v>
          </cell>
          <cell r="C25">
            <v>7</v>
          </cell>
          <cell r="D25">
            <v>3160.23</v>
          </cell>
          <cell r="E25">
            <v>9373.584</v>
          </cell>
          <cell r="F25">
            <v>2885.815</v>
          </cell>
          <cell r="G25">
            <v>10356.806</v>
          </cell>
          <cell r="H25">
            <v>6.02530862284536</v>
          </cell>
          <cell r="I25">
            <v>-10.97181747497</v>
          </cell>
        </row>
        <row r="26">
          <cell r="B26" t="str">
            <v>青　平</v>
          </cell>
          <cell r="C26">
            <v>5</v>
          </cell>
          <cell r="D26">
            <v>1688.652</v>
          </cell>
          <cell r="E26">
            <v>6597.85</v>
          </cell>
          <cell r="F26">
            <v>2145.925</v>
          </cell>
          <cell r="G26">
            <v>7678.273</v>
          </cell>
          <cell r="H26">
            <v>-23.812283048035</v>
          </cell>
          <cell r="I26">
            <v>-15.4747309909636</v>
          </cell>
        </row>
        <row r="27">
          <cell r="B27" t="str">
            <v>营　仔</v>
          </cell>
          <cell r="C27">
            <v>5</v>
          </cell>
          <cell r="D27">
            <v>2322.57</v>
          </cell>
          <cell r="E27">
            <v>8934.87</v>
          </cell>
          <cell r="F27">
            <v>2366.299</v>
          </cell>
          <cell r="G27">
            <v>11082.058</v>
          </cell>
          <cell r="H27">
            <v>-4.97048076081995</v>
          </cell>
          <cell r="I27">
            <v>-20.692274925298</v>
          </cell>
        </row>
        <row r="28">
          <cell r="B28" t="str">
            <v>塘　蓬</v>
          </cell>
          <cell r="C28">
            <v>4</v>
          </cell>
          <cell r="D28">
            <v>404.98</v>
          </cell>
          <cell r="E28">
            <v>2488.276</v>
          </cell>
          <cell r="F28">
            <v>824.953</v>
          </cell>
          <cell r="G28">
            <v>3353.355</v>
          </cell>
          <cell r="H28">
            <v>-52.4704491702012</v>
          </cell>
          <cell r="I28">
            <v>-27.009440646108</v>
          </cell>
        </row>
        <row r="29">
          <cell r="B29" t="str">
            <v>车　板</v>
          </cell>
          <cell r="C29">
            <v>3</v>
          </cell>
          <cell r="D29">
            <v>292.6</v>
          </cell>
          <cell r="E29">
            <v>1200.5</v>
          </cell>
          <cell r="F29">
            <v>987.4</v>
          </cell>
          <cell r="G29">
            <v>3522.6</v>
          </cell>
          <cell r="H29">
            <v>-71.3093399804839</v>
          </cell>
          <cell r="I29">
            <v>-66.4767198193503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  <sheetName val="Sheet2"/>
    </sheetNames>
    <sheetDataSet>
      <sheetData sheetId="0"/>
      <sheetData sheetId="1">
        <row r="7">
          <cell r="C7">
            <v>8975</v>
          </cell>
        </row>
        <row r="7">
          <cell r="F7">
            <v>-0.872542522641926</v>
          </cell>
          <cell r="G7">
            <v>2037</v>
          </cell>
        </row>
        <row r="8">
          <cell r="C8">
            <v>2511</v>
          </cell>
        </row>
        <row r="8">
          <cell r="F8">
            <v>-17.4556213017751</v>
          </cell>
          <cell r="G8">
            <v>1061</v>
          </cell>
        </row>
        <row r="9">
          <cell r="C9">
            <v>668</v>
          </cell>
        </row>
        <row r="9">
          <cell r="F9">
            <v>-2.48175182481752</v>
          </cell>
          <cell r="G9">
            <v>125</v>
          </cell>
        </row>
      </sheetData>
      <sheetData sheetId="2">
        <row r="6">
          <cell r="C6">
            <v>61310.980673</v>
          </cell>
        </row>
        <row r="6">
          <cell r="G6">
            <v>36.2133271267024</v>
          </cell>
          <cell r="H6">
            <v>9956.98067300001</v>
          </cell>
        </row>
        <row r="14">
          <cell r="G14">
            <v>29.4704891945547</v>
          </cell>
        </row>
        <row r="29">
          <cell r="C29">
            <v>22534</v>
          </cell>
        </row>
        <row r="29">
          <cell r="G29">
            <v>6.17225782133434</v>
          </cell>
          <cell r="H29">
            <v>6386</v>
          </cell>
        </row>
        <row r="30">
          <cell r="C30">
            <v>38777</v>
          </cell>
        </row>
        <row r="30">
          <cell r="G30">
            <v>63.0176146634716</v>
          </cell>
          <cell r="H30">
            <v>3571</v>
          </cell>
        </row>
      </sheetData>
      <sheetData sheetId="3">
        <row r="29">
          <cell r="E29">
            <v>304049</v>
          </cell>
        </row>
        <row r="29">
          <cell r="I29">
            <v>-1.39964003696918</v>
          </cell>
          <cell r="J29">
            <v>78437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O18" sqref="O18"/>
    </sheetView>
  </sheetViews>
  <sheetFormatPr defaultColWidth="9" defaultRowHeight="13.5"/>
  <sheetData>
    <row r="1" spans="1:10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>
      <c r="A2" s="274"/>
      <c r="B2" s="274"/>
      <c r="C2" s="274"/>
      <c r="D2" s="274"/>
      <c r="E2" s="274"/>
      <c r="F2" s="274"/>
      <c r="G2" s="274"/>
      <c r="H2" s="274"/>
      <c r="I2" s="274"/>
      <c r="J2" s="275"/>
    </row>
    <row r="3" spans="1:10">
      <c r="A3" s="274"/>
      <c r="B3" s="274"/>
      <c r="C3" s="274"/>
      <c r="D3" s="274"/>
      <c r="E3" s="274"/>
      <c r="F3" s="274"/>
      <c r="G3" s="274"/>
      <c r="H3" s="274"/>
      <c r="I3" s="274"/>
      <c r="J3" s="275"/>
    </row>
    <row r="4" spans="1:10">
      <c r="A4" s="274"/>
      <c r="B4" s="274"/>
      <c r="C4" s="274"/>
      <c r="D4" s="274"/>
      <c r="E4" s="274"/>
      <c r="F4" s="274"/>
      <c r="G4" s="274"/>
      <c r="H4" s="274"/>
      <c r="I4" s="274"/>
      <c r="J4" s="275"/>
    </row>
    <row r="5" spans="1:10">
      <c r="A5" s="274"/>
      <c r="B5" s="274"/>
      <c r="C5" s="274"/>
      <c r="D5" s="274"/>
      <c r="E5" s="274"/>
      <c r="F5" s="274"/>
      <c r="G5" s="274"/>
      <c r="H5" s="274"/>
      <c r="I5" s="274"/>
      <c r="J5" s="275"/>
    </row>
    <row r="6" spans="1:10">
      <c r="A6" s="274"/>
      <c r="B6" s="274"/>
      <c r="C6" s="274"/>
      <c r="D6" s="274"/>
      <c r="E6" s="274"/>
      <c r="F6" s="274"/>
      <c r="G6" s="274"/>
      <c r="H6" s="274"/>
      <c r="I6" s="274"/>
      <c r="J6" s="275"/>
    </row>
    <row r="7" spans="1:10">
      <c r="A7" s="274"/>
      <c r="B7" s="274"/>
      <c r="C7" s="274"/>
      <c r="D7" s="274"/>
      <c r="E7" s="274"/>
      <c r="F7" s="274"/>
      <c r="G7" s="274"/>
      <c r="H7" s="274"/>
      <c r="I7" s="274"/>
      <c r="J7" s="275"/>
    </row>
    <row r="8" spans="1:10">
      <c r="A8" s="274"/>
      <c r="B8" s="274"/>
      <c r="C8" s="274"/>
      <c r="D8" s="274"/>
      <c r="E8" s="274"/>
      <c r="F8" s="274"/>
      <c r="G8" s="274"/>
      <c r="H8" s="274"/>
      <c r="I8" s="274"/>
      <c r="J8" s="275"/>
    </row>
    <row r="9" spans="1:10">
      <c r="A9" s="274"/>
      <c r="B9" s="274"/>
      <c r="C9" s="274"/>
      <c r="D9" s="274"/>
      <c r="E9" s="274"/>
      <c r="F9" s="274"/>
      <c r="G9" s="274"/>
      <c r="H9" s="274"/>
      <c r="I9" s="274"/>
      <c r="J9" s="275"/>
    </row>
    <row r="10" spans="1:10">
      <c r="A10" s="274"/>
      <c r="B10" s="274"/>
      <c r="C10" s="274"/>
      <c r="D10" s="274"/>
      <c r="E10" s="274"/>
      <c r="F10" s="274"/>
      <c r="G10" s="274"/>
      <c r="H10" s="274"/>
      <c r="I10" s="274"/>
      <c r="J10" s="275"/>
    </row>
    <row r="11" spans="1:10">
      <c r="A11" s="274"/>
      <c r="B11" s="274"/>
      <c r="C11" s="274"/>
      <c r="D11" s="274"/>
      <c r="E11" s="274"/>
      <c r="F11" s="274"/>
      <c r="G11" s="274"/>
      <c r="H11" s="274"/>
      <c r="I11" s="274"/>
      <c r="J11" s="275"/>
    </row>
    <row r="12" spans="1:10">
      <c r="A12" s="274"/>
      <c r="B12" s="274"/>
      <c r="C12" s="274"/>
      <c r="D12" s="274"/>
      <c r="E12" s="274"/>
      <c r="F12" s="274"/>
      <c r="G12" s="274"/>
      <c r="H12" s="274"/>
      <c r="I12" s="274"/>
      <c r="J12" s="275"/>
    </row>
    <row r="13" spans="1:10">
      <c r="A13" s="274"/>
      <c r="B13" s="274"/>
      <c r="C13" s="274"/>
      <c r="D13" s="274"/>
      <c r="E13" s="274"/>
      <c r="F13" s="274"/>
      <c r="G13" s="274"/>
      <c r="H13" s="274"/>
      <c r="I13" s="274"/>
      <c r="J13" s="275"/>
    </row>
    <row r="14" spans="1:10">
      <c r="A14" s="274"/>
      <c r="B14" s="274"/>
      <c r="C14" s="274"/>
      <c r="D14" s="274"/>
      <c r="E14" s="274"/>
      <c r="F14" s="274"/>
      <c r="G14" s="274"/>
      <c r="H14" s="274"/>
      <c r="I14" s="274"/>
      <c r="J14" s="275"/>
    </row>
    <row r="15" spans="1:10">
      <c r="A15" s="274"/>
      <c r="B15" s="274"/>
      <c r="C15" s="274"/>
      <c r="D15" s="274"/>
      <c r="E15" s="274"/>
      <c r="F15" s="274"/>
      <c r="G15" s="274"/>
      <c r="H15" s="274"/>
      <c r="I15" s="274"/>
      <c r="J15" s="275"/>
    </row>
    <row r="16" spans="1:10">
      <c r="A16" s="274"/>
      <c r="B16" s="274"/>
      <c r="C16" s="274"/>
      <c r="D16" s="274"/>
      <c r="E16" s="274"/>
      <c r="F16" s="274"/>
      <c r="G16" s="274"/>
      <c r="H16" s="274"/>
      <c r="I16" s="274"/>
      <c r="J16" s="275"/>
    </row>
    <row r="17" spans="1:10">
      <c r="A17" s="274"/>
      <c r="B17" s="274"/>
      <c r="C17" s="274"/>
      <c r="D17" s="274"/>
      <c r="E17" s="274"/>
      <c r="F17" s="274"/>
      <c r="G17" s="274"/>
      <c r="H17" s="274"/>
      <c r="I17" s="274"/>
      <c r="J17" s="275"/>
    </row>
    <row r="18" spans="1:10">
      <c r="A18" s="274"/>
      <c r="B18" s="274"/>
      <c r="C18" s="274"/>
      <c r="D18" s="274"/>
      <c r="E18" s="274"/>
      <c r="F18" s="274"/>
      <c r="G18" s="274"/>
      <c r="H18" s="274"/>
      <c r="I18" s="274"/>
      <c r="J18" s="275"/>
    </row>
    <row r="19" spans="1:10">
      <c r="A19" s="274"/>
      <c r="B19" s="274"/>
      <c r="C19" s="274"/>
      <c r="D19" s="274"/>
      <c r="E19" s="274"/>
      <c r="F19" s="274"/>
      <c r="G19" s="274"/>
      <c r="H19" s="274"/>
      <c r="I19" s="274"/>
      <c r="J19" s="275"/>
    </row>
    <row r="20" spans="1:10">
      <c r="A20" s="274"/>
      <c r="B20" s="274"/>
      <c r="C20" s="274"/>
      <c r="D20" s="274"/>
      <c r="E20" s="274"/>
      <c r="F20" s="274"/>
      <c r="G20" s="274"/>
      <c r="H20" s="274"/>
      <c r="I20" s="274"/>
      <c r="J20" s="275"/>
    </row>
    <row r="21" spans="1:10">
      <c r="A21" s="274"/>
      <c r="B21" s="274"/>
      <c r="C21" s="274"/>
      <c r="D21" s="274"/>
      <c r="E21" s="274"/>
      <c r="F21" s="274"/>
      <c r="G21" s="274"/>
      <c r="H21" s="274"/>
      <c r="I21" s="274"/>
      <c r="J21" s="275"/>
    </row>
    <row r="22" spans="1:10">
      <c r="A22" s="274"/>
      <c r="B22" s="274"/>
      <c r="C22" s="274"/>
      <c r="D22" s="274"/>
      <c r="E22" s="274"/>
      <c r="F22" s="274"/>
      <c r="G22" s="274"/>
      <c r="H22" s="274"/>
      <c r="I22" s="274"/>
      <c r="J22" s="275"/>
    </row>
    <row r="23" spans="1:10">
      <c r="A23" s="274"/>
      <c r="B23" s="274"/>
      <c r="C23" s="274"/>
      <c r="D23" s="274"/>
      <c r="E23" s="274"/>
      <c r="F23" s="274"/>
      <c r="G23" s="274"/>
      <c r="H23" s="274"/>
      <c r="I23" s="274"/>
      <c r="J23" s="275"/>
    </row>
    <row r="24" spans="1:10">
      <c r="A24" s="274"/>
      <c r="B24" s="274"/>
      <c r="C24" s="274"/>
      <c r="D24" s="274"/>
      <c r="E24" s="274"/>
      <c r="F24" s="274"/>
      <c r="G24" s="274"/>
      <c r="H24" s="274"/>
      <c r="I24" s="274"/>
      <c r="J24" s="275"/>
    </row>
    <row r="25" spans="1:10">
      <c r="A25" s="274"/>
      <c r="B25" s="274"/>
      <c r="C25" s="274"/>
      <c r="D25" s="274"/>
      <c r="E25" s="274"/>
      <c r="F25" s="274"/>
      <c r="G25" s="274"/>
      <c r="H25" s="274"/>
      <c r="I25" s="274"/>
      <c r="J25" s="275"/>
    </row>
    <row r="26" spans="1:10">
      <c r="A26" s="274"/>
      <c r="B26" s="274"/>
      <c r="C26" s="274"/>
      <c r="D26" s="274"/>
      <c r="E26" s="274"/>
      <c r="F26" s="274"/>
      <c r="G26" s="274"/>
      <c r="H26" s="274"/>
      <c r="I26" s="274"/>
      <c r="J26" s="275"/>
    </row>
    <row r="27" spans="1:10">
      <c r="A27" s="274"/>
      <c r="B27" s="274"/>
      <c r="C27" s="274"/>
      <c r="D27" s="274"/>
      <c r="E27" s="274"/>
      <c r="F27" s="274"/>
      <c r="G27" s="274"/>
      <c r="H27" s="274"/>
      <c r="I27" s="274"/>
      <c r="J27" s="275"/>
    </row>
    <row r="28" spans="1:10">
      <c r="A28" s="274"/>
      <c r="B28" s="274"/>
      <c r="C28" s="274"/>
      <c r="D28" s="274"/>
      <c r="E28" s="274"/>
      <c r="F28" s="274"/>
      <c r="G28" s="274"/>
      <c r="H28" s="274"/>
      <c r="I28" s="274"/>
      <c r="J28" s="275"/>
    </row>
    <row r="29" spans="1:10">
      <c r="A29" s="274"/>
      <c r="B29" s="274"/>
      <c r="C29" s="274"/>
      <c r="D29" s="274"/>
      <c r="E29" s="274"/>
      <c r="F29" s="274"/>
      <c r="G29" s="274"/>
      <c r="H29" s="274"/>
      <c r="I29" s="274"/>
      <c r="J29" s="275"/>
    </row>
    <row r="30" spans="1:10">
      <c r="A30" s="274"/>
      <c r="B30" s="274"/>
      <c r="C30" s="274"/>
      <c r="D30" s="274"/>
      <c r="E30" s="274"/>
      <c r="F30" s="274"/>
      <c r="G30" s="274"/>
      <c r="H30" s="274"/>
      <c r="I30" s="274"/>
      <c r="J30" s="275"/>
    </row>
    <row r="31" spans="1:10">
      <c r="A31" s="274"/>
      <c r="B31" s="274"/>
      <c r="C31" s="274"/>
      <c r="D31" s="274"/>
      <c r="E31" s="274"/>
      <c r="F31" s="274"/>
      <c r="G31" s="274"/>
      <c r="H31" s="274"/>
      <c r="I31" s="274"/>
      <c r="J31" s="275"/>
    </row>
    <row r="32" spans="1:10">
      <c r="A32" s="274"/>
      <c r="B32" s="274"/>
      <c r="C32" s="274"/>
      <c r="D32" s="274"/>
      <c r="E32" s="274"/>
      <c r="F32" s="274"/>
      <c r="G32" s="274"/>
      <c r="H32" s="274"/>
      <c r="I32" s="274"/>
      <c r="J32" s="275"/>
    </row>
    <row r="33" spans="1:9">
      <c r="A33" s="274"/>
      <c r="B33" s="274"/>
      <c r="C33" s="274"/>
      <c r="D33" s="274"/>
      <c r="E33" s="274"/>
      <c r="F33" s="274"/>
      <c r="G33" s="274"/>
      <c r="H33" s="274"/>
      <c r="I33" s="274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tabSelected="1" workbookViewId="0">
      <selection activeCell="I15" sqref="I15"/>
    </sheetView>
  </sheetViews>
  <sheetFormatPr defaultColWidth="9" defaultRowHeight="13.5" outlineLevelCol="6"/>
  <cols>
    <col min="1" max="1" width="36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114</v>
      </c>
      <c r="B1" s="1"/>
      <c r="C1" s="1"/>
      <c r="D1" s="1"/>
      <c r="E1" s="1"/>
    </row>
    <row r="2" ht="24" customHeight="1" spans="1:5">
      <c r="A2" s="180" t="s">
        <v>39</v>
      </c>
      <c r="B2" s="181" t="s">
        <v>14</v>
      </c>
      <c r="C2" s="181" t="s">
        <v>65</v>
      </c>
      <c r="D2" s="181" t="s">
        <v>66</v>
      </c>
      <c r="E2" s="7" t="s">
        <v>79</v>
      </c>
    </row>
    <row r="3" ht="27.75" customHeight="1" spans="1:5">
      <c r="A3" s="182" t="s">
        <v>115</v>
      </c>
      <c r="B3" s="165" t="s">
        <v>18</v>
      </c>
      <c r="C3" s="183">
        <v>228281.2</v>
      </c>
      <c r="D3" s="183">
        <v>946890.8</v>
      </c>
      <c r="E3" s="184">
        <v>19.24</v>
      </c>
    </row>
    <row r="4" ht="27.75" customHeight="1" spans="1:5">
      <c r="A4" s="128" t="s">
        <v>116</v>
      </c>
      <c r="B4" s="169" t="s">
        <v>18</v>
      </c>
      <c r="C4" s="183">
        <v>136.8</v>
      </c>
      <c r="D4" s="183">
        <v>329.5</v>
      </c>
      <c r="E4" s="185">
        <v>-46.94</v>
      </c>
    </row>
    <row r="5" ht="27" customHeight="1" spans="1:5">
      <c r="A5" s="128" t="s">
        <v>117</v>
      </c>
      <c r="B5" s="169" t="s">
        <v>18</v>
      </c>
      <c r="C5" s="183">
        <v>5408.2</v>
      </c>
      <c r="D5" s="183">
        <v>23648.9</v>
      </c>
      <c r="E5" s="185">
        <v>4.86</v>
      </c>
    </row>
    <row r="6" ht="25.5" customHeight="1" spans="1:5">
      <c r="A6" s="128" t="s">
        <v>118</v>
      </c>
      <c r="B6" s="169" t="s">
        <v>18</v>
      </c>
      <c r="C6" s="183">
        <v>103.7</v>
      </c>
      <c r="D6" s="183">
        <v>426.7</v>
      </c>
      <c r="E6" s="184">
        <v>7385.96</v>
      </c>
    </row>
    <row r="7" ht="25.5" customHeight="1" spans="1:5">
      <c r="A7" s="128" t="s">
        <v>119</v>
      </c>
      <c r="B7" s="169" t="s">
        <v>18</v>
      </c>
      <c r="C7" s="183">
        <v>832</v>
      </c>
      <c r="D7" s="183">
        <v>3887.4</v>
      </c>
      <c r="E7" s="185">
        <v>30.85</v>
      </c>
    </row>
    <row r="8" ht="25.5" customHeight="1" spans="1:5">
      <c r="A8" s="125" t="s">
        <v>120</v>
      </c>
      <c r="B8" s="169" t="s">
        <v>18</v>
      </c>
      <c r="C8" s="183"/>
      <c r="D8" s="183">
        <v>834779</v>
      </c>
      <c r="E8" s="185">
        <v>22</v>
      </c>
    </row>
    <row r="9" ht="26.25" customHeight="1" spans="1:5">
      <c r="A9" s="128" t="s">
        <v>116</v>
      </c>
      <c r="B9" s="169" t="s">
        <v>18</v>
      </c>
      <c r="C9" s="183"/>
      <c r="D9" s="183">
        <v>184749</v>
      </c>
      <c r="E9" s="185">
        <v>37.4</v>
      </c>
    </row>
    <row r="10" ht="25.5" customHeight="1" spans="1:5">
      <c r="A10" s="128" t="s">
        <v>117</v>
      </c>
      <c r="B10" s="169" t="s">
        <v>18</v>
      </c>
      <c r="C10" s="183"/>
      <c r="D10" s="183">
        <v>650030</v>
      </c>
      <c r="E10" s="185">
        <v>18.3</v>
      </c>
    </row>
    <row r="11" ht="29.25" customHeight="1" spans="1:7">
      <c r="A11" s="125" t="s">
        <v>121</v>
      </c>
      <c r="B11" s="169" t="s">
        <v>18</v>
      </c>
      <c r="C11" s="183"/>
      <c r="D11" s="183">
        <v>101261</v>
      </c>
      <c r="E11" s="185">
        <v>48.9</v>
      </c>
      <c r="G11" s="119"/>
    </row>
    <row r="12" ht="23.25" customHeight="1" spans="1:5">
      <c r="A12" s="128" t="s">
        <v>122</v>
      </c>
      <c r="B12" s="169" t="s">
        <v>18</v>
      </c>
      <c r="C12" s="183"/>
      <c r="D12" s="183">
        <f>VLOOKUP(A12,[1]Sheet1!$E:$H,4,FALSE)</f>
        <v>3572</v>
      </c>
      <c r="E12" s="185">
        <f>VLOOKUP(A12,[1]Sheet1!$E:$I,5,FALSE)</f>
        <v>60.3</v>
      </c>
    </row>
    <row r="13" ht="23.25" customHeight="1" spans="1:5">
      <c r="A13" s="186" t="s">
        <v>123</v>
      </c>
      <c r="B13" s="187" t="s">
        <v>18</v>
      </c>
      <c r="C13" s="188"/>
      <c r="D13" s="188">
        <f>VLOOKUP(A13,[1]Sheet1!$E:$H,4,FALSE)</f>
        <v>97689</v>
      </c>
      <c r="E13" s="189">
        <f>VLOOKUP(A13,[1]Sheet1!$E:$I,5,FALSE)</f>
        <v>48.5</v>
      </c>
    </row>
    <row r="15" spans="3:4">
      <c r="C15" s="77"/>
      <c r="D15" s="77"/>
    </row>
    <row r="16" spans="3:3">
      <c r="C16" s="7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N10" sqref="N10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7" customWidth="1"/>
    <col min="4" max="4" width="9.25" customWidth="1"/>
  </cols>
  <sheetData>
    <row r="1" ht="33.75" customHeight="1" spans="1:4">
      <c r="A1" s="1" t="s">
        <v>124</v>
      </c>
      <c r="B1" s="1"/>
      <c r="C1" s="78"/>
      <c r="D1" s="1"/>
    </row>
    <row r="2" ht="27" customHeight="1" spans="1:4">
      <c r="A2" s="160" t="s">
        <v>39</v>
      </c>
      <c r="B2" s="161" t="s">
        <v>14</v>
      </c>
      <c r="C2" s="162" t="s">
        <v>66</v>
      </c>
      <c r="D2" s="163" t="s">
        <v>16</v>
      </c>
    </row>
    <row r="3" ht="30" customHeight="1" spans="1:4">
      <c r="A3" s="164" t="s">
        <v>125</v>
      </c>
      <c r="B3" s="165" t="s">
        <v>18</v>
      </c>
      <c r="C3" s="166">
        <f>[3]Sheet1!$B$15</f>
        <v>319844.50886</v>
      </c>
      <c r="D3" s="167">
        <f>[3]Sheet1!$C$15</f>
        <v>14.4866099896352</v>
      </c>
    </row>
    <row r="4" ht="23.25" customHeight="1" spans="1:4">
      <c r="A4" s="168" t="s">
        <v>126</v>
      </c>
      <c r="B4" s="169" t="s">
        <v>18</v>
      </c>
      <c r="C4" s="170">
        <f>[3]Sheet1!$D$15</f>
        <v>176864.50886</v>
      </c>
      <c r="D4" s="171">
        <f>[3]Sheet1!$E$15</f>
        <v>12.5050405311499</v>
      </c>
    </row>
    <row r="5" ht="24" customHeight="1" spans="1:6">
      <c r="A5" s="168" t="s">
        <v>127</v>
      </c>
      <c r="B5" s="169" t="s">
        <v>18</v>
      </c>
      <c r="C5" s="170">
        <f>[3]Sheet1!$F$15</f>
        <v>142980</v>
      </c>
      <c r="D5" s="171">
        <f>[3]Sheet1!$G$15</f>
        <v>17.0365155893163</v>
      </c>
      <c r="F5" s="172"/>
    </row>
    <row r="6" ht="24.75" customHeight="1" spans="1:4">
      <c r="A6" s="168" t="s">
        <v>128</v>
      </c>
      <c r="B6" s="169" t="s">
        <v>18</v>
      </c>
      <c r="C6" s="173"/>
      <c r="D6" s="174"/>
    </row>
    <row r="7" ht="27" customHeight="1" spans="1:4">
      <c r="A7" s="168" t="s">
        <v>129</v>
      </c>
      <c r="B7" s="169" t="s">
        <v>18</v>
      </c>
      <c r="C7" s="173"/>
      <c r="D7" s="174"/>
    </row>
    <row r="8" ht="27" customHeight="1" spans="1:4">
      <c r="A8" s="168" t="s">
        <v>130</v>
      </c>
      <c r="B8" s="169" t="s">
        <v>18</v>
      </c>
      <c r="C8" s="173"/>
      <c r="D8" s="174"/>
    </row>
    <row r="9" ht="27" customHeight="1" spans="1:4">
      <c r="A9" s="175" t="s">
        <v>131</v>
      </c>
      <c r="B9" s="169" t="s">
        <v>18</v>
      </c>
      <c r="C9" s="111"/>
      <c r="D9" s="174"/>
    </row>
    <row r="10" ht="26.25" customHeight="1" spans="1:4">
      <c r="A10" s="175" t="s">
        <v>132</v>
      </c>
      <c r="B10" s="169" t="s">
        <v>133</v>
      </c>
      <c r="C10" s="111"/>
      <c r="D10" s="174"/>
    </row>
    <row r="11" ht="27" customHeight="1" spans="1:4">
      <c r="A11" s="175" t="s">
        <v>134</v>
      </c>
      <c r="B11" s="169" t="s">
        <v>133</v>
      </c>
      <c r="C11" s="173">
        <f>[3]Sheet1!$H$15</f>
        <v>144019</v>
      </c>
      <c r="D11" s="171">
        <f>[3]Sheet1!$I$15</f>
        <v>10.5304762928057</v>
      </c>
    </row>
    <row r="12" ht="27.75" customHeight="1" spans="1:4">
      <c r="A12" s="176" t="s">
        <v>135</v>
      </c>
      <c r="B12" s="177" t="s">
        <v>18</v>
      </c>
      <c r="C12" s="178">
        <f>[3]Sheet1!$J$15</f>
        <v>105924</v>
      </c>
      <c r="D12" s="179">
        <f>[3]Sheet1!$K$15</f>
        <v>17.039214169696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workbookViewId="0">
      <selection activeCell="G14" sqref="G14"/>
    </sheetView>
  </sheetViews>
  <sheetFormatPr defaultColWidth="9" defaultRowHeight="13.5" outlineLevelCol="4"/>
  <cols>
    <col min="1" max="1" width="30.875" customWidth="1"/>
    <col min="2" max="2" width="10.75" style="77" customWidth="1"/>
    <col min="3" max="4" width="9.375" customWidth="1"/>
    <col min="5" max="5" width="12.625" customWidth="1"/>
  </cols>
  <sheetData>
    <row r="1" ht="44.25" customHeight="1" spans="1:4">
      <c r="A1" s="134" t="s">
        <v>136</v>
      </c>
      <c r="B1" s="135"/>
      <c r="C1" s="134"/>
      <c r="D1" s="134"/>
    </row>
    <row r="2" ht="21" customHeight="1" spans="1:4">
      <c r="A2" s="136"/>
      <c r="B2" s="137"/>
      <c r="D2" s="138" t="s">
        <v>38</v>
      </c>
    </row>
    <row r="3" ht="25.5" customHeight="1" spans="1:4">
      <c r="A3" s="139" t="s">
        <v>39</v>
      </c>
      <c r="B3" s="140" t="s">
        <v>65</v>
      </c>
      <c r="C3" s="69" t="s">
        <v>66</v>
      </c>
      <c r="D3" s="70" t="s">
        <v>137</v>
      </c>
    </row>
    <row r="4" ht="28.5" customHeight="1" spans="1:4">
      <c r="A4" s="141" t="s">
        <v>138</v>
      </c>
      <c r="B4" s="142">
        <v>23179.261636</v>
      </c>
      <c r="C4" s="111">
        <v>123258.495123</v>
      </c>
      <c r="D4" s="143">
        <f>[6]收入进度2!$G$14</f>
        <v>29.4704891945547</v>
      </c>
    </row>
    <row r="5" ht="27.75" customHeight="1" spans="1:4">
      <c r="A5" s="144" t="s">
        <v>139</v>
      </c>
      <c r="B5" s="145">
        <f>[6]收入进度2!$H$6</f>
        <v>9956.98067300001</v>
      </c>
      <c r="C5" s="111">
        <f>[6]收入进度2!$C$6</f>
        <v>61310.980673</v>
      </c>
      <c r="D5" s="143">
        <f>[6]收入进度2!$G$6</f>
        <v>36.2133271267024</v>
      </c>
    </row>
    <row r="6" ht="27.75" customHeight="1" spans="1:5">
      <c r="A6" s="146" t="s">
        <v>140</v>
      </c>
      <c r="B6" s="145">
        <f>[6]收入进度2!$H$29</f>
        <v>6386</v>
      </c>
      <c r="C6" s="147">
        <f>[6]收入进度2!$C$29</f>
        <v>22534</v>
      </c>
      <c r="D6" s="143">
        <f>[6]收入进度2!$G$29</f>
        <v>6.17225782133434</v>
      </c>
      <c r="E6" s="51"/>
    </row>
    <row r="7" ht="22.5" customHeight="1" spans="1:5">
      <c r="A7" s="144" t="s">
        <v>141</v>
      </c>
      <c r="B7" s="145">
        <f>[6]收入进度1!$G$7</f>
        <v>2037</v>
      </c>
      <c r="C7" s="147">
        <f>[6]收入进度1!$C$7</f>
        <v>8975</v>
      </c>
      <c r="D7" s="112">
        <f>[6]收入进度1!$F$7</f>
        <v>-0.872542522641926</v>
      </c>
      <c r="E7" s="51"/>
    </row>
    <row r="8" ht="22.5" customHeight="1" spans="1:5">
      <c r="A8" s="148" t="s">
        <v>142</v>
      </c>
      <c r="B8" s="149">
        <f>[6]收入进度1!$G$8</f>
        <v>1061</v>
      </c>
      <c r="C8" s="147">
        <f>[6]收入进度1!$C$8</f>
        <v>2511</v>
      </c>
      <c r="D8" s="112">
        <f>[6]收入进度1!$F$8</f>
        <v>-17.4556213017751</v>
      </c>
      <c r="E8" s="51"/>
    </row>
    <row r="9" ht="24" customHeight="1" spans="1:5">
      <c r="A9" s="144" t="s">
        <v>143</v>
      </c>
      <c r="B9" s="145">
        <f>[6]收入进度1!$G$9</f>
        <v>125</v>
      </c>
      <c r="C9" s="150">
        <f>[6]收入进度1!$C$9</f>
        <v>668</v>
      </c>
      <c r="D9" s="112">
        <f>[6]收入进度1!$F$9</f>
        <v>-2.48175182481752</v>
      </c>
      <c r="E9" s="51"/>
    </row>
    <row r="10" ht="23.25" customHeight="1" spans="1:5">
      <c r="A10" s="144" t="s">
        <v>144</v>
      </c>
      <c r="B10" s="145">
        <f>[6]收入进度2!$H$30</f>
        <v>3571</v>
      </c>
      <c r="C10" s="147">
        <f>[6]收入进度2!$C$30</f>
        <v>38777</v>
      </c>
      <c r="D10" s="112">
        <f>[6]收入进度2!$G$30</f>
        <v>63.0176146634716</v>
      </c>
      <c r="E10" s="51"/>
    </row>
    <row r="11" ht="21.75" customHeight="1" spans="1:4">
      <c r="A11" s="141" t="s">
        <v>145</v>
      </c>
      <c r="B11" s="145">
        <f>[6]支出进度!$J$29</f>
        <v>78437</v>
      </c>
      <c r="C11" s="147">
        <f>[6]支出进度!$E$29</f>
        <v>304049</v>
      </c>
      <c r="D11" s="112">
        <f>[6]支出进度!$I$29</f>
        <v>-1.39964003696918</v>
      </c>
    </row>
    <row r="12" ht="23.25" customHeight="1" spans="1:4">
      <c r="A12" s="141" t="s">
        <v>146</v>
      </c>
      <c r="B12" s="151">
        <f>'[4]廉江市全金融机构（含外资）本外币信贷收支合并表'!$B$3</f>
        <v>4734771.301071</v>
      </c>
      <c r="C12" s="152"/>
      <c r="D12" s="112">
        <v>6.5</v>
      </c>
    </row>
    <row r="13" ht="21" customHeight="1" spans="1:5">
      <c r="A13" s="153" t="s">
        <v>147</v>
      </c>
      <c r="B13" s="151">
        <f>'[4]廉江市全金融机构（含外资）本外币信贷收支合并表'!$B$5</f>
        <v>3921309.928709</v>
      </c>
      <c r="C13" s="152"/>
      <c r="D13" s="112">
        <v>9.1</v>
      </c>
      <c r="E13" s="51"/>
    </row>
    <row r="14" ht="18" customHeight="1" spans="1:5">
      <c r="A14" s="154" t="s">
        <v>148</v>
      </c>
      <c r="B14" s="151">
        <f>'[4]廉江市全金融机构（含外资）本外币信贷收支合并表'!$H$3</f>
        <v>2548561.695518</v>
      </c>
      <c r="C14" s="147"/>
      <c r="D14" s="112">
        <v>15.8</v>
      </c>
      <c r="E14" s="155"/>
    </row>
    <row r="15" ht="22.5" customHeight="1" spans="1:5">
      <c r="A15" s="153" t="s">
        <v>149</v>
      </c>
      <c r="B15" s="151">
        <f>'[4]廉江市全金融机构（含外资）本外币信贷收支合并表'!$H$6+'[4]廉江市全金融机构（含外资）本外币信贷收支合并表'!$H$13</f>
        <v>327525.641086</v>
      </c>
      <c r="C15" s="147"/>
      <c r="D15" s="112">
        <v>6.4</v>
      </c>
      <c r="E15" s="155"/>
    </row>
    <row r="16" ht="24" customHeight="1" spans="1:4">
      <c r="A16" s="156" t="s">
        <v>150</v>
      </c>
      <c r="B16" s="157">
        <f>'[4]廉江市全金融机构（含外资）本外币信贷收支合并表'!$H$9+'[4]廉江市全金融机构（含外资）本外币信贷收支合并表'!$H$14</f>
        <v>2058164.44757</v>
      </c>
      <c r="C16" s="158"/>
      <c r="D16" s="159">
        <v>13.8</v>
      </c>
    </row>
    <row r="17" spans="2:4">
      <c r="B17" s="118"/>
      <c r="C17" s="62"/>
      <c r="D17" s="6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0"/>
  <sheetViews>
    <sheetView workbookViewId="0">
      <selection activeCell="C8" sqref="C8"/>
    </sheetView>
  </sheetViews>
  <sheetFormatPr defaultColWidth="9" defaultRowHeight="13.5" outlineLevelCol="2"/>
  <cols>
    <col min="1" max="1" width="32.625" customWidth="1"/>
    <col min="2" max="2" width="10.125" customWidth="1"/>
    <col min="3" max="3" width="9.625" customWidth="1"/>
  </cols>
  <sheetData>
    <row r="1" ht="26.25" customHeight="1" spans="1:3">
      <c r="A1" s="1" t="s">
        <v>151</v>
      </c>
      <c r="B1" s="1"/>
      <c r="C1" s="1"/>
    </row>
    <row r="2" ht="22.5" customHeight="1" spans="1:3">
      <c r="A2" s="66"/>
      <c r="B2" s="66"/>
      <c r="C2" s="124" t="s">
        <v>152</v>
      </c>
    </row>
    <row r="3" ht="24.75" customHeight="1" spans="1:3">
      <c r="A3" s="68" t="s">
        <v>39</v>
      </c>
      <c r="B3" s="69" t="s">
        <v>65</v>
      </c>
      <c r="C3" s="70" t="s">
        <v>66</v>
      </c>
    </row>
    <row r="4" ht="26.25" customHeight="1" spans="1:3">
      <c r="A4" s="125" t="s">
        <v>153</v>
      </c>
      <c r="B4" s="126">
        <v>98</v>
      </c>
      <c r="C4" s="127">
        <v>96.6</v>
      </c>
    </row>
    <row r="5" ht="24.75" customHeight="1" spans="1:3">
      <c r="A5" s="128" t="s">
        <v>154</v>
      </c>
      <c r="B5" s="129">
        <v>92.8</v>
      </c>
      <c r="C5" s="130">
        <v>93.1</v>
      </c>
    </row>
    <row r="6" ht="18.75" spans="1:3">
      <c r="A6" s="128" t="s">
        <v>155</v>
      </c>
      <c r="B6" s="129">
        <v>103.9</v>
      </c>
      <c r="C6" s="130">
        <v>103.6</v>
      </c>
    </row>
    <row r="7" ht="18.75" spans="1:3">
      <c r="A7" s="128" t="s">
        <v>156</v>
      </c>
      <c r="B7" s="129">
        <v>80.7</v>
      </c>
      <c r="C7" s="130">
        <v>93.1</v>
      </c>
    </row>
    <row r="8" ht="18.75" spans="1:3">
      <c r="A8" s="128" t="s">
        <v>157</v>
      </c>
      <c r="B8" s="129">
        <v>75.3</v>
      </c>
      <c r="C8" s="130">
        <v>78.1</v>
      </c>
    </row>
    <row r="9" ht="18.75" spans="1:3">
      <c r="A9" s="128" t="s">
        <v>158</v>
      </c>
      <c r="B9" s="129">
        <v>92.7</v>
      </c>
      <c r="C9" s="130">
        <v>95.8</v>
      </c>
    </row>
    <row r="10" ht="18.75" spans="1:3">
      <c r="A10" s="128" t="s">
        <v>159</v>
      </c>
      <c r="B10" s="129">
        <v>98.3</v>
      </c>
      <c r="C10" s="130">
        <v>97.3</v>
      </c>
    </row>
    <row r="11" ht="18.75" spans="1:3">
      <c r="A11" s="128" t="s">
        <v>160</v>
      </c>
      <c r="B11" s="129">
        <v>96</v>
      </c>
      <c r="C11" s="130">
        <v>96.7</v>
      </c>
    </row>
    <row r="12" ht="18.75" spans="1:3">
      <c r="A12" s="128" t="s">
        <v>161</v>
      </c>
      <c r="B12" s="129">
        <v>100.3</v>
      </c>
      <c r="C12" s="130">
        <v>99.5</v>
      </c>
    </row>
    <row r="13" ht="18.75" spans="1:3">
      <c r="A13" s="128" t="s">
        <v>162</v>
      </c>
      <c r="B13" s="129">
        <v>103.1</v>
      </c>
      <c r="C13" s="130">
        <v>99.4</v>
      </c>
    </row>
    <row r="14" ht="18.75" spans="1:3">
      <c r="A14" s="128" t="s">
        <v>163</v>
      </c>
      <c r="B14" s="129">
        <v>100.2</v>
      </c>
      <c r="C14" s="130">
        <v>99.7</v>
      </c>
    </row>
    <row r="15" ht="18.75" spans="1:3">
      <c r="A15" s="128" t="s">
        <v>164</v>
      </c>
      <c r="B15" s="129">
        <v>104.6</v>
      </c>
      <c r="C15" s="130">
        <v>99</v>
      </c>
    </row>
    <row r="16" ht="18.75" spans="1:3">
      <c r="A16" s="128" t="s">
        <v>165</v>
      </c>
      <c r="B16" s="129">
        <v>100.3</v>
      </c>
      <c r="C16" s="130">
        <v>99.7</v>
      </c>
    </row>
    <row r="17" ht="18.75" spans="1:3">
      <c r="A17" s="128" t="s">
        <v>166</v>
      </c>
      <c r="B17" s="129">
        <v>101.3</v>
      </c>
      <c r="C17" s="130">
        <v>101</v>
      </c>
    </row>
    <row r="18" ht="18.75" spans="1:3">
      <c r="A18" s="128" t="s">
        <v>167</v>
      </c>
      <c r="B18" s="129">
        <v>94.3</v>
      </c>
      <c r="C18" s="130">
        <v>94.3</v>
      </c>
    </row>
    <row r="19" ht="18.75" spans="1:3">
      <c r="A19" s="128" t="s">
        <v>168</v>
      </c>
      <c r="B19" s="129">
        <v>99.6</v>
      </c>
      <c r="C19" s="130">
        <v>98.2</v>
      </c>
    </row>
    <row r="20" ht="24" customHeight="1" spans="1:3">
      <c r="A20" s="131" t="s">
        <v>169</v>
      </c>
      <c r="B20" s="132">
        <v>98.9</v>
      </c>
      <c r="C20" s="133">
        <v>97.2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L16" sqref="L16"/>
    </sheetView>
  </sheetViews>
  <sheetFormatPr defaultColWidth="9" defaultRowHeight="13.5"/>
  <cols>
    <col min="1" max="1" width="14.25" customWidth="1"/>
    <col min="2" max="2" width="13.875" customWidth="1"/>
    <col min="3" max="3" width="16.25" customWidth="1"/>
  </cols>
  <sheetData>
    <row r="1" ht="23.25" customHeight="1" spans="1:3">
      <c r="A1" s="1" t="s">
        <v>170</v>
      </c>
      <c r="B1" s="1"/>
      <c r="C1" s="1"/>
    </row>
    <row r="2" ht="15" spans="1:3">
      <c r="A2" s="66"/>
      <c r="B2" s="66"/>
      <c r="C2" s="3" t="s">
        <v>38</v>
      </c>
    </row>
    <row r="3" ht="25.5" customHeight="1" spans="1:3">
      <c r="A3" s="68" t="s">
        <v>171</v>
      </c>
      <c r="B3" s="69" t="s">
        <v>172</v>
      </c>
      <c r="C3" s="70" t="s">
        <v>16</v>
      </c>
    </row>
    <row r="4" ht="18.75" spans="1:3">
      <c r="A4" s="71" t="s">
        <v>173</v>
      </c>
      <c r="B4" s="105">
        <v>4834950</v>
      </c>
      <c r="C4" s="117">
        <v>0.2</v>
      </c>
    </row>
    <row r="5" ht="18.75" spans="1:3">
      <c r="A5" s="71" t="s">
        <v>174</v>
      </c>
      <c r="B5" s="111">
        <v>678579</v>
      </c>
      <c r="C5" s="117">
        <v>1</v>
      </c>
    </row>
    <row r="6" ht="18.75" spans="1:3">
      <c r="A6" s="71" t="s">
        <v>175</v>
      </c>
      <c r="B6" s="118">
        <v>112094</v>
      </c>
      <c r="C6" s="93">
        <v>-2.1</v>
      </c>
    </row>
    <row r="7" ht="18.75" spans="1:3">
      <c r="A7" s="71" t="s">
        <v>176</v>
      </c>
      <c r="B7" s="118">
        <v>145921</v>
      </c>
      <c r="C7" s="93">
        <v>0.9</v>
      </c>
    </row>
    <row r="8" ht="18.75" spans="1:3">
      <c r="A8" s="71" t="s">
        <v>177</v>
      </c>
      <c r="B8" s="118">
        <v>201246</v>
      </c>
      <c r="C8" s="93">
        <v>4.3</v>
      </c>
    </row>
    <row r="9" ht="18.75" spans="1:3">
      <c r="A9" s="71" t="s">
        <v>178</v>
      </c>
      <c r="B9" s="118">
        <v>152146</v>
      </c>
      <c r="C9" s="93">
        <v>0.5</v>
      </c>
    </row>
    <row r="10" ht="18.75" spans="1:3">
      <c r="A10" s="71" t="s">
        <v>179</v>
      </c>
      <c r="B10" s="118">
        <v>365144</v>
      </c>
      <c r="C10" s="93">
        <v>0.2</v>
      </c>
    </row>
    <row r="11" ht="18.75" spans="1:3">
      <c r="A11" s="71" t="s">
        <v>180</v>
      </c>
      <c r="B11" s="118">
        <v>186318</v>
      </c>
      <c r="C11" s="93">
        <v>3</v>
      </c>
    </row>
    <row r="12" ht="18.75" spans="1:3">
      <c r="A12" s="71" t="s">
        <v>181</v>
      </c>
      <c r="B12" s="118">
        <v>90250</v>
      </c>
      <c r="C12" s="93">
        <v>0.2</v>
      </c>
    </row>
    <row r="13" ht="18.75" spans="1:3">
      <c r="A13" s="71" t="s">
        <v>182</v>
      </c>
      <c r="B13" s="118">
        <v>334165</v>
      </c>
      <c r="C13" s="93">
        <v>0.3</v>
      </c>
    </row>
    <row r="14" ht="18.75" spans="1:3">
      <c r="A14" s="71" t="s">
        <v>183</v>
      </c>
      <c r="B14" s="118">
        <v>351471</v>
      </c>
      <c r="C14" s="93">
        <v>1.1</v>
      </c>
    </row>
    <row r="15" ht="18.75" spans="1:3">
      <c r="A15" s="71" t="s">
        <v>184</v>
      </c>
      <c r="B15" s="118">
        <v>560300</v>
      </c>
      <c r="C15" s="93">
        <v>6.6</v>
      </c>
    </row>
    <row r="16" ht="18.75" spans="1:3">
      <c r="A16" s="71" t="s">
        <v>185</v>
      </c>
      <c r="B16" s="118">
        <v>228497</v>
      </c>
      <c r="C16" s="93">
        <v>-1.1</v>
      </c>
    </row>
    <row r="17" ht="18.75" spans="1:3">
      <c r="A17" s="71" t="s">
        <v>186</v>
      </c>
      <c r="B17" s="118">
        <v>370939</v>
      </c>
      <c r="C17" s="93">
        <v>5.8</v>
      </c>
    </row>
    <row r="18" ht="18.75" spans="1:5">
      <c r="A18" s="71" t="s">
        <v>187</v>
      </c>
      <c r="B18" s="118">
        <v>143454</v>
      </c>
      <c r="C18" s="93">
        <v>1</v>
      </c>
      <c r="E18" s="119"/>
    </row>
    <row r="19" ht="18.75" spans="1:3">
      <c r="A19" s="71" t="s">
        <v>188</v>
      </c>
      <c r="B19" s="118">
        <v>117528</v>
      </c>
      <c r="C19" s="93">
        <v>3.5</v>
      </c>
    </row>
    <row r="20" ht="18.75" spans="1:3">
      <c r="A20" s="71" t="s">
        <v>189</v>
      </c>
      <c r="B20" s="118">
        <v>500532</v>
      </c>
      <c r="C20" s="93">
        <v>1.8</v>
      </c>
    </row>
    <row r="21" ht="18.75" spans="1:3">
      <c r="A21" s="71" t="s">
        <v>190</v>
      </c>
      <c r="B21" s="118">
        <v>97975</v>
      </c>
      <c r="C21" s="94">
        <v>-2.5</v>
      </c>
    </row>
    <row r="22" ht="18.75" spans="1:3">
      <c r="A22" s="71" t="s">
        <v>191</v>
      </c>
      <c r="B22" s="118">
        <v>116882</v>
      </c>
      <c r="C22" s="93">
        <v>0.3</v>
      </c>
    </row>
    <row r="23" ht="18.75" spans="1:3">
      <c r="A23" s="71" t="s">
        <v>192</v>
      </c>
      <c r="B23" s="118">
        <v>138837</v>
      </c>
      <c r="C23" s="93">
        <v>0.3</v>
      </c>
    </row>
    <row r="24" ht="18.75" spans="1:3">
      <c r="A24" s="71" t="s">
        <v>193</v>
      </c>
      <c r="B24" s="118">
        <v>166911</v>
      </c>
      <c r="C24" s="93">
        <v>1.5</v>
      </c>
    </row>
    <row r="25" ht="19.5" spans="1:10">
      <c r="A25" s="74" t="s">
        <v>194</v>
      </c>
      <c r="B25" s="120">
        <v>73537</v>
      </c>
      <c r="C25" s="121">
        <v>-7.1</v>
      </c>
      <c r="J25" s="123"/>
    </row>
    <row r="26" ht="14.25" spans="2:3">
      <c r="B26" s="122"/>
      <c r="C26" s="97"/>
    </row>
  </sheetData>
  <mergeCells count="1">
    <mergeCell ref="A1:C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topLeftCell="A4" workbookViewId="0">
      <selection activeCell="H19" sqref="H19"/>
    </sheetView>
  </sheetViews>
  <sheetFormatPr defaultColWidth="9" defaultRowHeight="13.5" outlineLevelCol="4"/>
  <cols>
    <col min="1" max="1" width="11.625" customWidth="1"/>
    <col min="2" max="2" width="7.5" style="62" customWidth="1"/>
    <col min="3" max="4" width="9.75" style="62" customWidth="1"/>
    <col min="5" max="5" width="9.625" style="98" customWidth="1"/>
    <col min="6" max="6" width="4" customWidth="1"/>
  </cols>
  <sheetData>
    <row r="1" ht="29.25" customHeight="1" spans="1:5">
      <c r="A1" s="1" t="s">
        <v>195</v>
      </c>
      <c r="B1" s="1"/>
      <c r="C1" s="1"/>
      <c r="D1" s="1"/>
      <c r="E1"/>
    </row>
    <row r="2" ht="19.5" spans="1:4">
      <c r="A2" s="66"/>
      <c r="B2" s="99"/>
      <c r="C2" s="99"/>
      <c r="D2" s="100" t="s">
        <v>38</v>
      </c>
    </row>
    <row r="3" ht="31.5" customHeight="1" spans="1:5">
      <c r="A3" s="101"/>
      <c r="B3" s="54" t="s">
        <v>196</v>
      </c>
      <c r="C3" s="69" t="s">
        <v>65</v>
      </c>
      <c r="D3" s="69" t="s">
        <v>66</v>
      </c>
      <c r="E3" s="102" t="s">
        <v>16</v>
      </c>
    </row>
    <row r="4" s="51" customFormat="1" ht="18.75" spans="1:5">
      <c r="A4" s="103" t="s">
        <v>197</v>
      </c>
      <c r="B4" s="104">
        <f>VLOOKUP(A4,'[5]2021-4 规上工业总产值 分镇'!$B$1:$C$65536,2,FALSE)</f>
        <v>177</v>
      </c>
      <c r="C4" s="105">
        <f>VLOOKUP(A4,'[5]2021-4 规上工业总产值 分镇'!$B$1:$D$65536,3,FALSE)</f>
        <v>143212.804</v>
      </c>
      <c r="D4" s="105">
        <f>VLOOKUP(A4,'[5]2021-4 规上工业总产值 分镇'!$B$1:$E$65536,4,FALSE)</f>
        <v>503752.382</v>
      </c>
      <c r="E4" s="106">
        <f>VLOOKUP(A4,'[5]2021-4 规上工业总产值 分镇'!$B$1:$I$65536,8,FALSE)</f>
        <v>29.8000031259202</v>
      </c>
    </row>
    <row r="5" s="51" customFormat="1" ht="18.75" spans="1:5">
      <c r="A5" s="71" t="s">
        <v>198</v>
      </c>
      <c r="B5" s="107">
        <f>VLOOKUP(A5,'[5]2021-4 规上工业总产值 分镇'!$B$1:$C$65536,2,FALSE)</f>
        <v>60</v>
      </c>
      <c r="C5" s="108">
        <f>VLOOKUP(A5,'[5]2021-4 规上工业总产值 分镇'!$B$1:$D$65536,3,FALSE)</f>
        <v>31219.433</v>
      </c>
      <c r="D5" s="108">
        <f>VLOOKUP(A5,'[5]2021-4 规上工业总产值 分镇'!$B$1:$E$65536,4,FALSE)</f>
        <v>110485.666</v>
      </c>
      <c r="E5" s="109">
        <f>VLOOKUP(A5,'[5]2021-4 规上工业总产值 分镇'!$B$1:$I$65536,8,FALSE)</f>
        <v>12.6906993105189</v>
      </c>
    </row>
    <row r="6" s="51" customFormat="1" ht="18.75" spans="1:5">
      <c r="A6" s="71" t="s">
        <v>199</v>
      </c>
      <c r="B6" s="107">
        <f>VLOOKUP(A6,'[5]2021-4 规上工业总产值 分镇'!$B$1:$C$65536,2,FALSE)</f>
        <v>3</v>
      </c>
      <c r="C6" s="108">
        <f>VLOOKUP(A6,'[5]2021-4 规上工业总产值 分镇'!$B$1:$D$65536,3,FALSE)</f>
        <v>664.9</v>
      </c>
      <c r="D6" s="108">
        <f>VLOOKUP(A6,'[5]2021-4 规上工业总产值 分镇'!$B$1:$E$65536,4,FALSE)</f>
        <v>2457.5</v>
      </c>
      <c r="E6" s="109">
        <f>VLOOKUP(A6,'[5]2021-4 规上工业总产值 分镇'!$B$1:$I$65536,8,FALSE)</f>
        <v>20.6447704705088</v>
      </c>
    </row>
    <row r="7" s="51" customFormat="1" ht="18.75" spans="1:5">
      <c r="A7" s="71" t="s">
        <v>200</v>
      </c>
      <c r="B7" s="107">
        <f>VLOOKUP(A7,'[5]2021-4 规上工业总产值 分镇'!$B$1:$C$65536,2,FALSE)</f>
        <v>2</v>
      </c>
      <c r="C7" s="108">
        <f>VLOOKUP(A7,'[5]2021-4 规上工业总产值 分镇'!$B$1:$D$65536,3,FALSE)</f>
        <v>742.6</v>
      </c>
      <c r="D7" s="108">
        <f>VLOOKUP(A7,'[5]2021-4 规上工业总产值 分镇'!$B$1:$E$65536,4,FALSE)</f>
        <v>3106.7</v>
      </c>
      <c r="E7" s="109">
        <f>VLOOKUP(A7,'[5]2021-4 规上工业总产值 分镇'!$B$1:$I$65536,8,FALSE)</f>
        <v>-1.90179597290872</v>
      </c>
    </row>
    <row r="8" s="51" customFormat="1" ht="18.75" spans="1:5">
      <c r="A8" s="71" t="s">
        <v>201</v>
      </c>
      <c r="B8" s="107">
        <f>VLOOKUP(A8,'[5]2021-4 规上工业总产值 分镇'!$B$1:$C$65536,2,FALSE)</f>
        <v>7</v>
      </c>
      <c r="C8" s="108">
        <f>VLOOKUP(A8,'[5]2021-4 规上工业总产值 分镇'!$B$1:$D$65536,3,FALSE)</f>
        <v>3160.23</v>
      </c>
      <c r="D8" s="108">
        <f>VLOOKUP(A8,'[5]2021-4 规上工业总产值 分镇'!$B$1:$E$65536,4,FALSE)</f>
        <v>9373.584</v>
      </c>
      <c r="E8" s="109">
        <f>VLOOKUP(A8,'[5]2021-4 规上工业总产值 分镇'!$B$1:$I$65536,8,FALSE)</f>
        <v>-10.97181747497</v>
      </c>
    </row>
    <row r="9" s="51" customFormat="1" ht="18.75" spans="1:5">
      <c r="A9" s="71" t="s">
        <v>202</v>
      </c>
      <c r="B9" s="107">
        <f>VLOOKUP(A9,'[5]2021-4 规上工业总产值 分镇'!$B$1:$C$65536,2,FALSE)</f>
        <v>6</v>
      </c>
      <c r="C9" s="108">
        <f>VLOOKUP(A9,'[5]2021-4 规上工业总产值 分镇'!$B$1:$D$65536,3,FALSE)</f>
        <v>4763.175</v>
      </c>
      <c r="D9" s="108">
        <f>VLOOKUP(A9,'[5]2021-4 规上工业总产值 分镇'!$B$1:$E$65536,4,FALSE)</f>
        <v>20022.498</v>
      </c>
      <c r="E9" s="109">
        <f>VLOOKUP(A9,'[5]2021-4 规上工业总产值 分镇'!$B$1:$I$65536,8,FALSE)</f>
        <v>27.101998165885</v>
      </c>
    </row>
    <row r="10" s="51" customFormat="1" ht="18.75" spans="1:5">
      <c r="A10" s="71" t="s">
        <v>203</v>
      </c>
      <c r="B10" s="107">
        <f>VLOOKUP(A10,'[5]2021-4 规上工业总产值 分镇'!$B$1:$C$65536,2,FALSE)</f>
        <v>8</v>
      </c>
      <c r="C10" s="108">
        <f>VLOOKUP(A10,'[5]2021-4 规上工业总产值 分镇'!$B$1:$D$65536,3,FALSE)</f>
        <v>3908.8</v>
      </c>
      <c r="D10" s="108">
        <f>VLOOKUP(A10,'[5]2021-4 规上工业总产值 分镇'!$B$1:$E$65536,4,FALSE)</f>
        <v>19047.1</v>
      </c>
      <c r="E10" s="109">
        <f>VLOOKUP(A10,'[5]2021-4 规上工业总产值 分镇'!$B$1:$I$65536,8,FALSE)</f>
        <v>26.9685801867858</v>
      </c>
    </row>
    <row r="11" s="51" customFormat="1" ht="18.75" spans="1:5">
      <c r="A11" s="71" t="s">
        <v>204</v>
      </c>
      <c r="B11" s="107">
        <f>VLOOKUP(A11,'[5]2021-4 规上工业总产值 分镇'!$B$1:$C$65536,2,FALSE)</f>
        <v>3</v>
      </c>
      <c r="C11" s="108">
        <f>VLOOKUP(A11,'[5]2021-4 规上工业总产值 分镇'!$B$1:$D$65536,3,FALSE)</f>
        <v>762.4</v>
      </c>
      <c r="D11" s="108">
        <f>VLOOKUP(A11,'[5]2021-4 规上工业总产值 分镇'!$B$1:$E$65536,4,FALSE)</f>
        <v>3657.4</v>
      </c>
      <c r="E11" s="109">
        <f>VLOOKUP(A11,'[5]2021-4 规上工业总产值 分镇'!$B$1:$I$65536,8,FALSE)</f>
        <v>20.8647495109802</v>
      </c>
    </row>
    <row r="12" s="51" customFormat="1" ht="18.75" spans="1:5">
      <c r="A12" s="71" t="s">
        <v>205</v>
      </c>
      <c r="B12" s="107">
        <f>VLOOKUP(A12,'[5]2021-4 规上工业总产值 分镇'!$B$1:$C$65536,2,FALSE)</f>
        <v>8</v>
      </c>
      <c r="C12" s="108">
        <f>VLOOKUP(A12,'[5]2021-4 规上工业总产值 分镇'!$B$1:$D$65536,3,FALSE)</f>
        <v>2335.058</v>
      </c>
      <c r="D12" s="108">
        <f>VLOOKUP(A12,'[5]2021-4 规上工业总产值 分镇'!$B$1:$E$65536,4,FALSE)</f>
        <v>10496.127</v>
      </c>
      <c r="E12" s="109">
        <f>VLOOKUP(A12,'[5]2021-4 规上工业总产值 分镇'!$B$1:$I$65536,8,FALSE)</f>
        <v>2.22124984505632</v>
      </c>
    </row>
    <row r="13" s="51" customFormat="1" ht="18.75" spans="1:5">
      <c r="A13" s="71" t="s">
        <v>206</v>
      </c>
      <c r="B13" s="110">
        <f>VLOOKUP(A13,'[5]2021-4 规上工业总产值 分镇'!$B$1:$C$65536,2,FALSE)</f>
        <v>0</v>
      </c>
      <c r="C13" s="111">
        <f>VLOOKUP(A13,'[5]2021-4 规上工业总产值 分镇'!$B$1:$D$65536,3,FALSE)</f>
        <v>0</v>
      </c>
      <c r="D13" s="111">
        <f>VLOOKUP(A13,'[5]2021-4 规上工业总产值 分镇'!$B$1:$E$65536,4,FALSE)</f>
        <v>0</v>
      </c>
      <c r="E13" s="112">
        <f>VLOOKUP(A13,'[5]2021-4 规上工业总产值 分镇'!$B$1:$I$65536,8,FALSE)</f>
        <v>0</v>
      </c>
    </row>
    <row r="14" s="51" customFormat="1" ht="18.75" spans="1:5">
      <c r="A14" s="71" t="s">
        <v>207</v>
      </c>
      <c r="B14" s="107">
        <f>VLOOKUP(A14,'[5]2021-4 规上工业总产值 分镇'!$B$1:$C$65536,2,FALSE)</f>
        <v>6</v>
      </c>
      <c r="C14" s="108">
        <f>VLOOKUP(A14,'[5]2021-4 规上工业总产值 分镇'!$B$1:$D$65536,3,FALSE)</f>
        <v>4003.848</v>
      </c>
      <c r="D14" s="108">
        <f>VLOOKUP(A14,'[5]2021-4 规上工业总产值 分镇'!$B$1:$E$65536,4,FALSE)</f>
        <v>17487.548</v>
      </c>
      <c r="E14" s="109">
        <f>VLOOKUP(A14,'[5]2021-4 规上工业总产值 分镇'!$B$1:$I$65536,8,FALSE)</f>
        <v>14.6150802440958</v>
      </c>
    </row>
    <row r="15" s="51" customFormat="1" ht="18.75" spans="1:5">
      <c r="A15" s="71" t="s">
        <v>208</v>
      </c>
      <c r="B15" s="107">
        <f>VLOOKUP(A15,'[5]2021-4 规上工业总产值 分镇'!$B$1:$C$65536,2,FALSE)</f>
        <v>14</v>
      </c>
      <c r="C15" s="108">
        <f>VLOOKUP(A15,'[5]2021-4 规上工业总产值 分镇'!$B$1:$D$65536,3,FALSE)</f>
        <v>57760.497</v>
      </c>
      <c r="D15" s="108">
        <f>VLOOKUP(A15,'[5]2021-4 规上工业总产值 分镇'!$B$1:$E$65536,4,FALSE)</f>
        <v>197569.583</v>
      </c>
      <c r="E15" s="109">
        <f>VLOOKUP(A15,'[5]2021-4 规上工业总产值 分镇'!$B$1:$I$65536,8,FALSE)</f>
        <v>89.0525436314483</v>
      </c>
    </row>
    <row r="16" s="51" customFormat="1" ht="18.75" spans="1:5">
      <c r="A16" s="71" t="s">
        <v>209</v>
      </c>
      <c r="B16" s="107">
        <f>VLOOKUP(A16,'[5]2021-4 规上工业总产值 分镇'!$B$1:$C$65536,2,FALSE)</f>
        <v>6</v>
      </c>
      <c r="C16" s="108">
        <f>VLOOKUP(A16,'[5]2021-4 规上工业总产值 分镇'!$B$1:$D$65536,3,FALSE)</f>
        <v>2506.785</v>
      </c>
      <c r="D16" s="108">
        <f>VLOOKUP(A16,'[5]2021-4 规上工业总产值 分镇'!$B$1:$E$65536,4,FALSE)</f>
        <v>8529.617</v>
      </c>
      <c r="E16" s="109">
        <f>VLOOKUP(A16,'[5]2021-4 规上工业总产值 分镇'!$B$1:$I$65536,8,FALSE)</f>
        <v>-0.174961545908502</v>
      </c>
    </row>
    <row r="17" s="51" customFormat="1" ht="18.75" spans="1:5">
      <c r="A17" s="71" t="s">
        <v>210</v>
      </c>
      <c r="B17" s="107">
        <f>VLOOKUP(A17,'[5]2021-4 规上工业总产值 分镇'!$B$1:$C$65536,2,FALSE)</f>
        <v>5</v>
      </c>
      <c r="C17" s="108">
        <f>VLOOKUP(A17,'[5]2021-4 规上工业总产值 分镇'!$B$1:$D$65536,3,FALSE)</f>
        <v>2322.57</v>
      </c>
      <c r="D17" s="108">
        <f>VLOOKUP(A17,'[5]2021-4 规上工业总产值 分镇'!$B$1:$E$65536,4,FALSE)</f>
        <v>8934.87</v>
      </c>
      <c r="E17" s="109">
        <f>VLOOKUP(A17,'[5]2021-4 规上工业总产值 分镇'!$B$1:$I$65536,8,FALSE)</f>
        <v>-20.692274925298</v>
      </c>
    </row>
    <row r="18" s="51" customFormat="1" ht="18.75" spans="1:5">
      <c r="A18" s="71" t="s">
        <v>211</v>
      </c>
      <c r="B18" s="107">
        <f>VLOOKUP(A18,'[5]2021-4 规上工业总产值 分镇'!$B$1:$C$65536,2,FALSE)</f>
        <v>5</v>
      </c>
      <c r="C18" s="108">
        <f>VLOOKUP(A18,'[5]2021-4 规上工业总产值 分镇'!$B$1:$D$65536,3,FALSE)</f>
        <v>1688.652</v>
      </c>
      <c r="D18" s="108">
        <f>VLOOKUP(A18,'[5]2021-4 规上工业总产值 分镇'!$B$1:$E$65536,4,FALSE)</f>
        <v>6597.85</v>
      </c>
      <c r="E18" s="109">
        <f>VLOOKUP(A18,'[5]2021-4 规上工业总产值 分镇'!$B$1:$I$65536,8,FALSE)</f>
        <v>-15.4747309909636</v>
      </c>
    </row>
    <row r="19" s="51" customFormat="1" ht="18.75" spans="1:5">
      <c r="A19" s="71" t="s">
        <v>212</v>
      </c>
      <c r="B19" s="107">
        <f>VLOOKUP(A19,'[5]2021-4 规上工业总产值 分镇'!$B$1:$C$65536,2,FALSE)</f>
        <v>3</v>
      </c>
      <c r="C19" s="108">
        <f>VLOOKUP(A19,'[5]2021-4 规上工业总产值 分镇'!$B$1:$D$65536,3,FALSE)</f>
        <v>292.6</v>
      </c>
      <c r="D19" s="108">
        <f>VLOOKUP(A19,'[5]2021-4 规上工业总产值 分镇'!$B$1:$E$65536,4,FALSE)</f>
        <v>1200.5</v>
      </c>
      <c r="E19" s="109">
        <f>VLOOKUP(A19,'[5]2021-4 规上工业总产值 分镇'!$B$1:$I$65536,8,FALSE)</f>
        <v>-66.4767198193503</v>
      </c>
    </row>
    <row r="20" s="51" customFormat="1" ht="18.75" spans="1:5">
      <c r="A20" s="71" t="s">
        <v>213</v>
      </c>
      <c r="B20" s="107">
        <f>VLOOKUP(A20,'[5]2021-4 规上工业总产值 分镇'!$B$1:$C$65536,2,FALSE)</f>
        <v>5</v>
      </c>
      <c r="C20" s="108">
        <f>VLOOKUP(A20,'[5]2021-4 规上工业总产值 分镇'!$B$1:$D$65536,3,FALSE)</f>
        <v>2026.1</v>
      </c>
      <c r="D20" s="108">
        <f>VLOOKUP(A20,'[5]2021-4 规上工业总产值 分镇'!$B$1:$E$65536,4,FALSE)</f>
        <v>7125.2</v>
      </c>
      <c r="E20" s="109">
        <f>VLOOKUP(A20,'[5]2021-4 规上工业总产值 分镇'!$B$1:$I$65536,8,FALSE)</f>
        <v>44.5325549835289</v>
      </c>
    </row>
    <row r="21" s="51" customFormat="1" ht="18.75" spans="1:5">
      <c r="A21" s="71" t="s">
        <v>214</v>
      </c>
      <c r="B21" s="107">
        <f>VLOOKUP(A21,'[5]2021-4 规上工业总产值 分镇'!$B$1:$C$65536,2,FALSE)</f>
        <v>24</v>
      </c>
      <c r="C21" s="108">
        <f>VLOOKUP(A21,'[5]2021-4 规上工业总产值 分镇'!$B$1:$D$65536,3,FALSE)</f>
        <v>22874.477</v>
      </c>
      <c r="D21" s="108">
        <f>VLOOKUP(A21,'[5]2021-4 规上工业总产值 分镇'!$B$1:$E$65536,4,FALSE)</f>
        <v>67580.423</v>
      </c>
      <c r="E21" s="109">
        <f>VLOOKUP(A21,'[5]2021-4 规上工业总产值 分镇'!$B$1:$I$65536,8,FALSE)</f>
        <v>6.01409968007019</v>
      </c>
    </row>
    <row r="22" s="51" customFormat="1" ht="18.75" spans="1:5">
      <c r="A22" s="71" t="s">
        <v>215</v>
      </c>
      <c r="B22" s="107">
        <f>VLOOKUP(A22,'[5]2021-4 规上工业总产值 分镇'!$B$1:$C$65536,2,FALSE)</f>
        <v>3</v>
      </c>
      <c r="C22" s="108">
        <f>VLOOKUP(A22,'[5]2021-4 规上工业总产值 分镇'!$B$1:$D$65536,3,FALSE)</f>
        <v>584.099</v>
      </c>
      <c r="D22" s="108">
        <f>VLOOKUP(A22,'[5]2021-4 规上工业总产值 分镇'!$B$1:$E$65536,4,FALSE)</f>
        <v>2456.24</v>
      </c>
      <c r="E22" s="109">
        <f>VLOOKUP(A22,'[5]2021-4 规上工业总产值 分镇'!$B$1:$I$65536,8,FALSE)</f>
        <v>-3.65964166349437</v>
      </c>
    </row>
    <row r="23" s="51" customFormat="1" ht="18.75" spans="1:5">
      <c r="A23" s="71" t="s">
        <v>216</v>
      </c>
      <c r="B23" s="107">
        <f>VLOOKUP(A23,'[5]2021-4 规上工业总产值 分镇'!$B$1:$C$65536,2,FALSE)</f>
        <v>2</v>
      </c>
      <c r="C23" s="108">
        <f>VLOOKUP(A23,'[5]2021-4 规上工业总产值 分镇'!$B$1:$D$65536,3,FALSE)</f>
        <v>284</v>
      </c>
      <c r="D23" s="108">
        <f>VLOOKUP(A23,'[5]2021-4 规上工业总产值 分镇'!$B$1:$E$65536,4,FALSE)</f>
        <v>1323.4</v>
      </c>
      <c r="E23" s="109">
        <f>VLOOKUP(A23,'[5]2021-4 规上工业总产值 分镇'!$B$1:$I$65536,8,FALSE)</f>
        <v>1.90087065285056</v>
      </c>
    </row>
    <row r="24" s="51" customFormat="1" ht="18.75" spans="1:5">
      <c r="A24" s="71" t="s">
        <v>217</v>
      </c>
      <c r="B24" s="107">
        <f>VLOOKUP(A24,'[5]2021-4 规上工业总产值 分镇'!$B$1:$C$65536,2,FALSE)</f>
        <v>2</v>
      </c>
      <c r="C24" s="108">
        <f>VLOOKUP(A24,'[5]2021-4 规上工业总产值 分镇'!$B$1:$D$65536,3,FALSE)</f>
        <v>478.5</v>
      </c>
      <c r="D24" s="108">
        <f>VLOOKUP(A24,'[5]2021-4 规上工业总产值 分镇'!$B$1:$E$65536,4,FALSE)</f>
        <v>2041.5</v>
      </c>
      <c r="E24" s="109">
        <f>VLOOKUP(A24,'[5]2021-4 规上工业总产值 分镇'!$B$1:$I$65536,8,FALSE)</f>
        <v>45.0349702378173</v>
      </c>
    </row>
    <row r="25" s="51" customFormat="1" ht="18.75" spans="1:5">
      <c r="A25" s="71" t="s">
        <v>218</v>
      </c>
      <c r="B25" s="107">
        <f>VLOOKUP(A25,'[5]2021-4 规上工业总产值 分镇'!$B$1:$C$65536,2,FALSE)</f>
        <v>4</v>
      </c>
      <c r="C25" s="108">
        <f>VLOOKUP(A25,'[5]2021-4 规上工业总产值 分镇'!$B$1:$D$65536,3,FALSE)</f>
        <v>404.98</v>
      </c>
      <c r="D25" s="108">
        <f>VLOOKUP(A25,'[5]2021-4 规上工业总产值 分镇'!$B$1:$E$65536,4,FALSE)</f>
        <v>2488.276</v>
      </c>
      <c r="E25" s="109">
        <f>VLOOKUP(A25,'[5]2021-4 规上工业总产值 分镇'!$B$1:$I$65536,8,FALSE)</f>
        <v>-27.009440646108</v>
      </c>
    </row>
    <row r="26" s="51" customFormat="1" ht="18.75" spans="1:5">
      <c r="A26" s="113" t="s">
        <v>219</v>
      </c>
      <c r="B26" s="114">
        <f>VLOOKUP(A26,'[5]2021-4 规上工业总产值 分镇'!$B$1:$C$65536,2,FALSE)</f>
        <v>0</v>
      </c>
      <c r="C26" s="115">
        <f>VLOOKUP(A26,'[5]2021-4 规上工业总产值 分镇'!$B$1:$D$65536,3,FALSE)</f>
        <v>0</v>
      </c>
      <c r="D26" s="115">
        <f>VLOOKUP(A26,'[5]2021-4 规上工业总产值 分镇'!$B$1:$E$65536,4,FALSE)</f>
        <v>0</v>
      </c>
      <c r="E26" s="116">
        <f>VLOOKUP(A26,'[5]2021-4 规上工业总产值 分镇'!$B$1:$I$65536,8,FALSE)</f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J16" sqref="J16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220</v>
      </c>
      <c r="B1" s="1"/>
      <c r="C1" s="1"/>
    </row>
    <row r="2" ht="15" spans="1:3">
      <c r="A2" s="66"/>
      <c r="B2" s="66"/>
      <c r="C2" s="3" t="s">
        <v>38</v>
      </c>
    </row>
    <row r="3" ht="24.75" customHeight="1" spans="1:3">
      <c r="A3" s="68" t="s">
        <v>171</v>
      </c>
      <c r="B3" s="69" t="s">
        <v>66</v>
      </c>
      <c r="C3" s="70" t="s">
        <v>16</v>
      </c>
    </row>
    <row r="4" ht="18.75" customHeight="1" spans="1:3">
      <c r="A4" s="71" t="s">
        <v>173</v>
      </c>
      <c r="B4" s="89">
        <v>319845</v>
      </c>
      <c r="C4" s="90">
        <v>14.5</v>
      </c>
    </row>
    <row r="5" ht="18.75" customHeight="1" spans="1:3">
      <c r="A5" s="71" t="s">
        <v>174</v>
      </c>
      <c r="B5" s="91">
        <v>18703</v>
      </c>
      <c r="C5" s="90">
        <v>28.7</v>
      </c>
    </row>
    <row r="6" ht="18.75" spans="1:3">
      <c r="A6" s="71" t="s">
        <v>175</v>
      </c>
      <c r="B6" s="92">
        <v>18709</v>
      </c>
      <c r="C6" s="93">
        <v>-57.3</v>
      </c>
    </row>
    <row r="7" ht="18.75" spans="1:3">
      <c r="A7" s="71" t="s">
        <v>176</v>
      </c>
      <c r="B7" s="92">
        <v>27082</v>
      </c>
      <c r="C7" s="93">
        <v>-52.6</v>
      </c>
    </row>
    <row r="8" ht="18.75" spans="1:3">
      <c r="A8" s="71" t="s">
        <v>177</v>
      </c>
      <c r="B8" s="92">
        <v>53103</v>
      </c>
      <c r="C8" s="93">
        <v>133</v>
      </c>
    </row>
    <row r="9" ht="18.75" spans="1:3">
      <c r="A9" s="71" t="s">
        <v>178</v>
      </c>
      <c r="B9" s="92">
        <v>146</v>
      </c>
      <c r="C9" s="93">
        <v>-98.6</v>
      </c>
    </row>
    <row r="10" ht="18.75" spans="1:3">
      <c r="A10" s="71" t="s">
        <v>179</v>
      </c>
      <c r="B10" s="92">
        <v>10566</v>
      </c>
      <c r="C10" s="93">
        <v>-51.3</v>
      </c>
    </row>
    <row r="11" ht="18.75" spans="1:3">
      <c r="A11" s="71" t="s">
        <v>180</v>
      </c>
      <c r="B11" s="92">
        <v>74</v>
      </c>
      <c r="C11" s="93" t="s">
        <v>73</v>
      </c>
    </row>
    <row r="12" ht="18.75" spans="1:3">
      <c r="A12" s="71" t="s">
        <v>181</v>
      </c>
      <c r="B12" s="92">
        <v>1052</v>
      </c>
      <c r="C12" s="93">
        <v>-69.3</v>
      </c>
    </row>
    <row r="13" ht="18.75" spans="1:3">
      <c r="A13" s="71" t="s">
        <v>182</v>
      </c>
      <c r="B13" s="92">
        <v>2920</v>
      </c>
      <c r="C13" s="93">
        <v>-70.1</v>
      </c>
    </row>
    <row r="14" ht="18.75" spans="1:3">
      <c r="A14" s="71" t="s">
        <v>183</v>
      </c>
      <c r="B14" s="92">
        <v>3284</v>
      </c>
      <c r="C14" s="93">
        <v>-62.3</v>
      </c>
    </row>
    <row r="15" ht="18.75" spans="1:3">
      <c r="A15" s="71" t="s">
        <v>184</v>
      </c>
      <c r="B15" s="92">
        <v>28032</v>
      </c>
      <c r="C15" s="93">
        <v>284.6</v>
      </c>
    </row>
    <row r="16" ht="18.75" spans="1:3">
      <c r="A16" s="71" t="s">
        <v>185</v>
      </c>
      <c r="B16" s="92">
        <v>110</v>
      </c>
      <c r="C16" s="93">
        <v>-92.5</v>
      </c>
    </row>
    <row r="17" ht="18.75" spans="1:3">
      <c r="A17" s="71" t="s">
        <v>186</v>
      </c>
      <c r="B17" s="92">
        <v>1680</v>
      </c>
      <c r="C17" s="93">
        <v>-18.5</v>
      </c>
    </row>
    <row r="18" ht="18.75" spans="1:3">
      <c r="A18" s="71" t="s">
        <v>187</v>
      </c>
      <c r="B18" s="92">
        <v>407</v>
      </c>
      <c r="C18" s="93">
        <v>-78.2</v>
      </c>
    </row>
    <row r="19" ht="18.75" spans="1:3">
      <c r="A19" s="71" t="s">
        <v>188</v>
      </c>
      <c r="B19" s="92">
        <v>5273</v>
      </c>
      <c r="C19" s="93">
        <v>68.6</v>
      </c>
    </row>
    <row r="20" ht="18.75" spans="1:3">
      <c r="A20" s="71" t="s">
        <v>189</v>
      </c>
      <c r="B20" s="92">
        <v>2098</v>
      </c>
      <c r="C20" s="93">
        <v>-88.7</v>
      </c>
    </row>
    <row r="21" ht="18.75" spans="1:3">
      <c r="A21" s="71" t="s">
        <v>190</v>
      </c>
      <c r="B21" s="92">
        <v>86</v>
      </c>
      <c r="C21" s="94">
        <v>137.2</v>
      </c>
    </row>
    <row r="22" ht="18.75" spans="1:3">
      <c r="A22" s="71" t="s">
        <v>191</v>
      </c>
      <c r="B22" s="92">
        <v>50</v>
      </c>
      <c r="C22" s="93" t="s">
        <v>73</v>
      </c>
    </row>
    <row r="23" ht="18.75" spans="1:3">
      <c r="A23" s="71" t="s">
        <v>192</v>
      </c>
      <c r="B23" s="92">
        <v>576</v>
      </c>
      <c r="C23" s="93">
        <v>7.7</v>
      </c>
    </row>
    <row r="24" ht="18.75" spans="1:3">
      <c r="A24" s="71" t="s">
        <v>193</v>
      </c>
      <c r="B24" s="92">
        <v>1306</v>
      </c>
      <c r="C24" s="93">
        <v>-83.1</v>
      </c>
    </row>
    <row r="25" ht="19.5" spans="1:3">
      <c r="A25" s="74" t="s">
        <v>194</v>
      </c>
      <c r="B25" s="95">
        <v>929</v>
      </c>
      <c r="C25" s="96">
        <v>-88.2</v>
      </c>
    </row>
    <row r="26" spans="1:3">
      <c r="A26" s="4"/>
      <c r="C26" s="97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G12" sqref="G12"/>
    </sheetView>
  </sheetViews>
  <sheetFormatPr defaultColWidth="9" defaultRowHeight="13.5" outlineLevelCol="2"/>
  <cols>
    <col min="1" max="1" width="15.625" customWidth="1"/>
    <col min="2" max="2" width="12" style="77" customWidth="1"/>
    <col min="3" max="3" width="10.5" customWidth="1"/>
    <col min="4" max="4" width="12.625"/>
    <col min="5" max="5" width="13.75"/>
    <col min="7" max="7" width="17.5" customWidth="1"/>
  </cols>
  <sheetData>
    <row r="1" ht="28.5" customHeight="1" spans="1:3">
      <c r="A1" s="1" t="s">
        <v>221</v>
      </c>
      <c r="B1" s="78"/>
      <c r="C1" s="1"/>
    </row>
    <row r="2" ht="22.5" customHeight="1" spans="1:3">
      <c r="A2" s="51"/>
      <c r="B2" s="79"/>
      <c r="C2" s="3" t="s">
        <v>38</v>
      </c>
    </row>
    <row r="3" ht="22.5" customHeight="1" spans="1:3">
      <c r="A3" s="52" t="s">
        <v>171</v>
      </c>
      <c r="B3" s="80" t="s">
        <v>66</v>
      </c>
      <c r="C3" s="34" t="s">
        <v>16</v>
      </c>
    </row>
    <row r="4" ht="20.25" spans="1:3">
      <c r="A4" s="81" t="s">
        <v>174</v>
      </c>
      <c r="B4" s="82">
        <v>3564.324135</v>
      </c>
      <c r="C4" s="83">
        <v>8.90893816322345</v>
      </c>
    </row>
    <row r="5" ht="20.25" spans="1:3">
      <c r="A5" s="84" t="s">
        <v>175</v>
      </c>
      <c r="B5" s="82">
        <v>2503.839525</v>
      </c>
      <c r="C5" s="83">
        <v>-15.6199241069849</v>
      </c>
    </row>
    <row r="6" ht="20.25" spans="1:3">
      <c r="A6" s="84" t="s">
        <v>176</v>
      </c>
      <c r="B6" s="82">
        <v>3546.851905</v>
      </c>
      <c r="C6" s="83">
        <v>-10.3570693731554</v>
      </c>
    </row>
    <row r="7" ht="20.25" spans="1:3">
      <c r="A7" s="84" t="s">
        <v>177</v>
      </c>
      <c r="B7" s="82">
        <v>2141.47887</v>
      </c>
      <c r="C7" s="83">
        <v>27.7577737628821</v>
      </c>
    </row>
    <row r="8" ht="20.25" spans="1:3">
      <c r="A8" s="84" t="s">
        <v>178</v>
      </c>
      <c r="B8" s="82">
        <v>349.24431</v>
      </c>
      <c r="C8" s="83">
        <v>0.239634751530824</v>
      </c>
    </row>
    <row r="9" ht="20.25" spans="1:3">
      <c r="A9" s="84" t="s">
        <v>179</v>
      </c>
      <c r="B9" s="82">
        <v>1114.29791</v>
      </c>
      <c r="C9" s="83">
        <v>18.6409037721767</v>
      </c>
    </row>
    <row r="10" ht="20.25" spans="1:3">
      <c r="A10" s="84" t="s">
        <v>180</v>
      </c>
      <c r="B10" s="82">
        <v>423.45465</v>
      </c>
      <c r="C10" s="83">
        <v>18.4896865157447</v>
      </c>
    </row>
    <row r="11" ht="20.25" spans="1:3">
      <c r="A11" s="84" t="s">
        <v>181</v>
      </c>
      <c r="B11" s="82">
        <v>70.900935</v>
      </c>
      <c r="C11" s="83">
        <v>-1.53796640391955</v>
      </c>
    </row>
    <row r="12" ht="20.25" spans="1:3">
      <c r="A12" s="84" t="s">
        <v>182</v>
      </c>
      <c r="B12" s="82">
        <v>394.64309</v>
      </c>
      <c r="C12" s="83">
        <v>-30.394975087085</v>
      </c>
    </row>
    <row r="13" ht="20.25" spans="1:3">
      <c r="A13" s="84" t="s">
        <v>183</v>
      </c>
      <c r="B13" s="82">
        <v>876.02673</v>
      </c>
      <c r="C13" s="83">
        <v>32.5288748309023</v>
      </c>
    </row>
    <row r="14" ht="20.25" spans="1:3">
      <c r="A14" s="84" t="s">
        <v>184</v>
      </c>
      <c r="B14" s="82">
        <v>596.1891</v>
      </c>
      <c r="C14" s="83">
        <v>-29.7429005093202</v>
      </c>
    </row>
    <row r="15" ht="20.25" spans="1:3">
      <c r="A15" s="84" t="s">
        <v>185</v>
      </c>
      <c r="B15" s="82">
        <v>169.149445</v>
      </c>
      <c r="C15" s="83">
        <v>-9.22610100272886</v>
      </c>
    </row>
    <row r="16" ht="20.25" spans="1:3">
      <c r="A16" s="84" t="s">
        <v>186</v>
      </c>
      <c r="B16" s="82">
        <v>366.73203</v>
      </c>
      <c r="C16" s="83">
        <v>5.85066978543371</v>
      </c>
    </row>
    <row r="17" ht="20.25" spans="1:3">
      <c r="A17" s="84" t="s">
        <v>187</v>
      </c>
      <c r="B17" s="82">
        <v>196.293435</v>
      </c>
      <c r="C17" s="83">
        <v>9.6842379652027</v>
      </c>
    </row>
    <row r="18" ht="20.25" spans="1:3">
      <c r="A18" s="84" t="s">
        <v>188</v>
      </c>
      <c r="B18" s="82">
        <v>153.565175</v>
      </c>
      <c r="C18" s="83">
        <v>1.89150804435409</v>
      </c>
    </row>
    <row r="19" ht="20.25" spans="1:3">
      <c r="A19" s="84" t="s">
        <v>189</v>
      </c>
      <c r="B19" s="82">
        <v>1717.925795</v>
      </c>
      <c r="C19" s="83">
        <v>-9.46878356202499</v>
      </c>
    </row>
    <row r="20" ht="20.25" spans="1:3">
      <c r="A20" s="84" t="s">
        <v>190</v>
      </c>
      <c r="B20" s="82">
        <v>137.3251</v>
      </c>
      <c r="C20" s="83">
        <v>5.2490758858122</v>
      </c>
    </row>
    <row r="21" ht="20.25" spans="1:3">
      <c r="A21" s="84" t="s">
        <v>191</v>
      </c>
      <c r="B21" s="82">
        <v>76.39573</v>
      </c>
      <c r="C21" s="83">
        <v>42.5450376067515</v>
      </c>
    </row>
    <row r="22" ht="20.25" spans="1:3">
      <c r="A22" s="84" t="s">
        <v>192</v>
      </c>
      <c r="B22" s="82">
        <v>63.44921</v>
      </c>
      <c r="C22" s="83">
        <v>4.60845121508886</v>
      </c>
    </row>
    <row r="23" ht="20.25" spans="1:3">
      <c r="A23" s="84" t="s">
        <v>193</v>
      </c>
      <c r="B23" s="82">
        <v>331.006195</v>
      </c>
      <c r="C23" s="83">
        <v>-7.14993938210702</v>
      </c>
    </row>
    <row r="24" ht="21" spans="1:3">
      <c r="A24" s="85" t="s">
        <v>194</v>
      </c>
      <c r="B24" s="86">
        <v>80.469805</v>
      </c>
      <c r="C24" s="87">
        <v>12.452231791624</v>
      </c>
    </row>
    <row r="25" spans="3:3">
      <c r="C25" s="88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topLeftCell="A2" workbookViewId="0">
      <selection activeCell="G15" sqref="G15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222</v>
      </c>
      <c r="B1" s="1"/>
      <c r="C1" s="1"/>
    </row>
    <row r="2" ht="24" customHeight="1" spans="1:5">
      <c r="A2" s="66"/>
      <c r="B2" s="66"/>
      <c r="C2" s="3" t="s">
        <v>38</v>
      </c>
      <c r="E2" s="67"/>
    </row>
    <row r="3" ht="18.75" customHeight="1" spans="1:5">
      <c r="A3" s="68" t="s">
        <v>171</v>
      </c>
      <c r="B3" s="69" t="s">
        <v>66</v>
      </c>
      <c r="C3" s="70" t="s">
        <v>16</v>
      </c>
      <c r="E3" s="67"/>
    </row>
    <row r="4" ht="18.75" spans="1:5">
      <c r="A4" s="71" t="s">
        <v>173</v>
      </c>
      <c r="B4" s="72">
        <v>946891</v>
      </c>
      <c r="C4" s="73">
        <v>19.2</v>
      </c>
      <c r="E4" s="67"/>
    </row>
    <row r="5" ht="18.75" spans="1:5">
      <c r="A5" s="71" t="s">
        <v>174</v>
      </c>
      <c r="B5" s="72">
        <v>195579</v>
      </c>
      <c r="C5" s="73">
        <v>20.6</v>
      </c>
      <c r="E5" s="67"/>
    </row>
    <row r="6" ht="18.75" spans="1:5">
      <c r="A6" s="71" t="s">
        <v>175</v>
      </c>
      <c r="B6" s="72">
        <v>42224</v>
      </c>
      <c r="C6" s="73">
        <v>22.1</v>
      </c>
      <c r="E6" s="67"/>
    </row>
    <row r="7" ht="18.75" spans="1:5">
      <c r="A7" s="71" t="s">
        <v>176</v>
      </c>
      <c r="B7" s="72">
        <v>99773</v>
      </c>
      <c r="C7" s="73">
        <v>18.1</v>
      </c>
      <c r="E7" s="67"/>
    </row>
    <row r="8" ht="18.75" spans="1:5">
      <c r="A8" s="71" t="s">
        <v>177</v>
      </c>
      <c r="B8" s="72">
        <v>18923</v>
      </c>
      <c r="C8" s="73">
        <v>20.3</v>
      </c>
      <c r="E8" s="67"/>
    </row>
    <row r="9" ht="18.75" spans="1:5">
      <c r="A9" s="71" t="s">
        <v>178</v>
      </c>
      <c r="B9" s="72">
        <v>11136</v>
      </c>
      <c r="C9" s="73">
        <v>18.7</v>
      </c>
      <c r="E9" s="67"/>
    </row>
    <row r="10" ht="18.75" spans="1:5">
      <c r="A10" s="71" t="s">
        <v>179</v>
      </c>
      <c r="B10" s="72">
        <v>24160</v>
      </c>
      <c r="C10" s="73">
        <v>18.7</v>
      </c>
      <c r="E10" s="67"/>
    </row>
    <row r="11" ht="18.75" spans="1:5">
      <c r="A11" s="71" t="s">
        <v>180</v>
      </c>
      <c r="B11" s="72">
        <v>30210</v>
      </c>
      <c r="C11" s="73">
        <v>18.4</v>
      </c>
      <c r="E11" s="67"/>
    </row>
    <row r="12" ht="18.75" spans="1:5">
      <c r="A12" s="71" t="s">
        <v>181</v>
      </c>
      <c r="B12" s="72">
        <v>16179</v>
      </c>
      <c r="C12" s="73">
        <v>18.4</v>
      </c>
      <c r="E12" s="67"/>
    </row>
    <row r="13" ht="18.75" spans="1:5">
      <c r="A13" s="71" t="s">
        <v>182</v>
      </c>
      <c r="B13" s="72">
        <v>46790</v>
      </c>
      <c r="C13" s="73">
        <v>18.3</v>
      </c>
      <c r="E13" s="67"/>
    </row>
    <row r="14" ht="18.75" spans="1:5">
      <c r="A14" s="71" t="s">
        <v>183</v>
      </c>
      <c r="B14" s="72">
        <v>62716</v>
      </c>
      <c r="C14" s="73">
        <v>18.4</v>
      </c>
      <c r="E14" s="67"/>
    </row>
    <row r="15" ht="18.75" spans="1:5">
      <c r="A15" s="71" t="s">
        <v>184</v>
      </c>
      <c r="B15" s="72">
        <v>98230</v>
      </c>
      <c r="C15" s="73">
        <v>18.2</v>
      </c>
      <c r="E15" s="67"/>
    </row>
    <row r="16" ht="18.75" spans="1:5">
      <c r="A16" s="71" t="s">
        <v>185</v>
      </c>
      <c r="B16" s="72">
        <v>33298</v>
      </c>
      <c r="C16" s="73">
        <v>20.4</v>
      </c>
      <c r="E16" s="67"/>
    </row>
    <row r="17" ht="18.75" spans="1:5">
      <c r="A17" s="71" t="s">
        <v>186</v>
      </c>
      <c r="B17" s="72">
        <v>55633</v>
      </c>
      <c r="C17" s="73">
        <v>19.6</v>
      </c>
      <c r="E17" s="67"/>
    </row>
    <row r="18" ht="18.75" spans="1:5">
      <c r="A18" s="71" t="s">
        <v>187</v>
      </c>
      <c r="B18" s="72">
        <v>22471</v>
      </c>
      <c r="C18" s="73">
        <v>19.3</v>
      </c>
      <c r="E18" s="67"/>
    </row>
    <row r="19" ht="18.75" spans="1:5">
      <c r="A19" s="71" t="s">
        <v>188</v>
      </c>
      <c r="B19" s="72">
        <v>10150</v>
      </c>
      <c r="C19" s="73">
        <v>19.9</v>
      </c>
      <c r="E19" s="67"/>
    </row>
    <row r="20" ht="18.75" spans="1:5">
      <c r="A20" s="71" t="s">
        <v>189</v>
      </c>
      <c r="B20" s="72">
        <v>63099</v>
      </c>
      <c r="C20" s="73">
        <v>18.7</v>
      </c>
      <c r="E20" s="67"/>
    </row>
    <row r="21" ht="18.75" spans="1:5">
      <c r="A21" s="71" t="s">
        <v>190</v>
      </c>
      <c r="B21" s="72">
        <v>14650</v>
      </c>
      <c r="C21" s="73">
        <v>19.4</v>
      </c>
      <c r="E21" s="67"/>
    </row>
    <row r="22" ht="18.75" spans="1:5">
      <c r="A22" s="71" t="s">
        <v>191</v>
      </c>
      <c r="B22" s="72">
        <v>21510</v>
      </c>
      <c r="C22" s="73">
        <v>18.4</v>
      </c>
      <c r="E22" s="67"/>
    </row>
    <row r="23" ht="18.75" spans="1:5">
      <c r="A23" s="71" t="s">
        <v>192</v>
      </c>
      <c r="B23" s="72">
        <v>24657</v>
      </c>
      <c r="C23" s="73">
        <v>18.4</v>
      </c>
      <c r="E23" s="67"/>
    </row>
    <row r="24" ht="18.75" spans="1:5">
      <c r="A24" s="71" t="s">
        <v>193</v>
      </c>
      <c r="B24" s="72">
        <v>43257</v>
      </c>
      <c r="C24" s="73">
        <v>18.4</v>
      </c>
      <c r="E24" s="67"/>
    </row>
    <row r="25" ht="19.5" spans="1:5">
      <c r="A25" s="74" t="s">
        <v>194</v>
      </c>
      <c r="B25" s="75">
        <v>12246</v>
      </c>
      <c r="C25" s="76">
        <v>18.4</v>
      </c>
      <c r="E25" s="67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H12" sqref="H12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223</v>
      </c>
      <c r="B1" s="1"/>
      <c r="C1" s="1"/>
      <c r="D1" s="1"/>
    </row>
    <row r="2" ht="15" spans="1:4">
      <c r="A2" s="3"/>
      <c r="B2" s="3"/>
      <c r="C2" s="3"/>
      <c r="D2" s="3" t="s">
        <v>224</v>
      </c>
    </row>
    <row r="3" ht="20.25" customHeight="1" spans="1:4">
      <c r="A3" s="52" t="s">
        <v>225</v>
      </c>
      <c r="B3" s="53" t="s">
        <v>66</v>
      </c>
      <c r="C3" s="54" t="s">
        <v>16</v>
      </c>
      <c r="D3" s="34" t="s">
        <v>226</v>
      </c>
    </row>
    <row r="4" ht="14.25" spans="1:3">
      <c r="A4" s="17" t="s">
        <v>227</v>
      </c>
      <c r="C4" s="55"/>
    </row>
    <row r="5" ht="14.25" spans="1:4">
      <c r="A5" s="12" t="s">
        <v>228</v>
      </c>
      <c r="B5" s="56">
        <v>767.697408816736</v>
      </c>
      <c r="C5" s="57">
        <v>16.9610408321697</v>
      </c>
      <c r="D5" s="39" t="s">
        <v>73</v>
      </c>
    </row>
    <row r="6" ht="14.25" spans="1:4">
      <c r="A6" s="12" t="s">
        <v>229</v>
      </c>
      <c r="B6" s="56">
        <f>VLOOKUP(A6,[2]分县地区生产总值及第一产业增加值!$A$1:$F$65536,6,FALSE)</f>
        <v>76.4168846055381</v>
      </c>
      <c r="C6" s="57">
        <f>VLOOKUP(A6,[2]分县地区生产总值及第一产业增加值!$A$1:$G$65536,7,FALSE)</f>
        <v>12.5941509394952</v>
      </c>
      <c r="D6" s="58">
        <f>RANK(C6,$C$6:$C$15)</f>
        <v>7</v>
      </c>
    </row>
    <row r="7" ht="14.25" spans="1:4">
      <c r="A7" s="12" t="s">
        <v>230</v>
      </c>
      <c r="B7" s="56">
        <f>VLOOKUP(A7,[2]分县地区生产总值及第一产业增加值!$A$1:$F$65536,6,FALSE)</f>
        <v>104.182560796563</v>
      </c>
      <c r="C7" s="57">
        <f>VLOOKUP(A7,[2]分县地区生产总值及第一产业增加值!$A$1:$G$65536,7,FALSE)</f>
        <v>12.6560250183815</v>
      </c>
      <c r="D7" s="58">
        <f t="shared" ref="D7:D15" si="0">RANK(C7,$C$6:$C$15)</f>
        <v>6</v>
      </c>
    </row>
    <row r="8" ht="14.25" spans="1:4">
      <c r="A8" s="12" t="s">
        <v>231</v>
      </c>
      <c r="B8" s="56">
        <f>VLOOKUP(A8,[2]分县地区生产总值及第一产业增加值!$A$1:$F$65536,6,FALSE)</f>
        <v>77.0039952775063</v>
      </c>
      <c r="C8" s="57">
        <f>VLOOKUP(A8,[2]分县地区生产总值及第一产业增加值!$A$1:$G$65536,7,FALSE)</f>
        <v>-3.91743276215863</v>
      </c>
      <c r="D8" s="58">
        <v>9</v>
      </c>
    </row>
    <row r="9" ht="14.25" spans="1:4">
      <c r="A9" s="12" t="s">
        <v>232</v>
      </c>
      <c r="B9" s="56">
        <f>VLOOKUP(A9,[2]分县地区生产总值及第一产业增加值!$A$1:$F$65536,6,FALSE)</f>
        <v>47.2192035417373</v>
      </c>
      <c r="C9" s="57">
        <f>VLOOKUP(A9,[2]分县地区生产总值及第一产业增加值!$A$1:$G$65536,7,FALSE)</f>
        <v>18.947502323449</v>
      </c>
      <c r="D9" s="58">
        <f t="shared" si="0"/>
        <v>3</v>
      </c>
    </row>
    <row r="10" ht="14.25" spans="1:4">
      <c r="A10" s="12" t="s">
        <v>233</v>
      </c>
      <c r="B10" s="56">
        <v>158.864179188173</v>
      </c>
      <c r="C10" s="57">
        <v>30.1977899422681</v>
      </c>
      <c r="D10" s="58">
        <f t="shared" si="0"/>
        <v>1</v>
      </c>
    </row>
    <row r="11" ht="14.25" spans="1:4">
      <c r="A11" s="12" t="s">
        <v>234</v>
      </c>
      <c r="B11" s="56">
        <f>VLOOKUP(A11,[2]分县地区生产总值及第一产业增加值!$A$1:$F$65536,6,FALSE)</f>
        <v>62.0340347730277</v>
      </c>
      <c r="C11" s="57">
        <f>VLOOKUP(A11,[2]分县地区生产总值及第一产业增加值!$A$1:$G$65536,7,FALSE)</f>
        <v>19.2059681617067</v>
      </c>
      <c r="D11" s="58">
        <f t="shared" si="0"/>
        <v>2</v>
      </c>
    </row>
    <row r="12" ht="14.25" spans="1:4">
      <c r="A12" s="12" t="s">
        <v>235</v>
      </c>
      <c r="B12" s="56">
        <f>VLOOKUP(A12,[2]分县地区生产总值及第一产业增加值!$A$1:$F$65536,6,FALSE)</f>
        <v>50.6510885602594</v>
      </c>
      <c r="C12" s="57">
        <f>VLOOKUP(A12,[2]分县地区生产总值及第一产业增加值!$A$1:$G$65536,7,FALSE)</f>
        <v>14.1844574081168</v>
      </c>
      <c r="D12" s="58">
        <f t="shared" si="0"/>
        <v>5</v>
      </c>
    </row>
    <row r="13" ht="14.25" spans="1:4">
      <c r="A13" s="12" t="s">
        <v>236</v>
      </c>
      <c r="B13" s="56">
        <f>VLOOKUP(A13,[2]分县地区生产总值及第一产业增加值!$A$1:$F$65536,6,FALSE)</f>
        <v>79.8489552554258</v>
      </c>
      <c r="C13" s="57">
        <f>VLOOKUP(A13,[2]分县地区生产总值及第一产业增加值!$A$1:$G$65536,7,FALSE)</f>
        <v>12.4905388711884</v>
      </c>
      <c r="D13" s="58">
        <v>8</v>
      </c>
    </row>
    <row r="14" ht="14.25" spans="1:4">
      <c r="A14" s="12" t="s">
        <v>237</v>
      </c>
      <c r="B14" s="56">
        <f>VLOOKUP(A14,[2]分县地区生产总值及第一产业增加值!$A$1:$F$65536,6,FALSE)</f>
        <v>89.1554223794509</v>
      </c>
      <c r="C14" s="57">
        <f>VLOOKUP(A14,[2]分县地区生产总值及第一产业增加值!$A$1:$G$65536,7,FALSE)</f>
        <v>16.0394433421695</v>
      </c>
      <c r="D14" s="58">
        <f t="shared" si="0"/>
        <v>4</v>
      </c>
    </row>
    <row r="15" ht="14.25" spans="1:4">
      <c r="A15" s="12" t="s">
        <v>238</v>
      </c>
      <c r="B15" s="56">
        <f>VLOOKUP(A15,[2]分县地区生产总值及第一产业增加值!$A$1:$F$65536,6,FALSE)</f>
        <v>101.122729570311</v>
      </c>
      <c r="C15" s="57">
        <f>VLOOKUP(A15,[2]分县地区生产总值及第一产业增加值!$A$1:$G$65536,7,FALSE)</f>
        <v>12.5419379546446</v>
      </c>
      <c r="D15" s="58">
        <f t="shared" si="0"/>
        <v>8</v>
      </c>
    </row>
    <row r="16" ht="14.25" spans="1:4">
      <c r="A16" s="59" t="s">
        <v>239</v>
      </c>
      <c r="B16" s="60"/>
      <c r="C16" s="61"/>
      <c r="D16" s="62"/>
    </row>
    <row r="17" ht="14.25" spans="1:4">
      <c r="A17" s="12" t="s">
        <v>228</v>
      </c>
      <c r="B17" s="56">
        <v>269.217469549054</v>
      </c>
      <c r="C17" s="57">
        <v>26.7</v>
      </c>
      <c r="D17" s="39" t="s">
        <v>73</v>
      </c>
    </row>
    <row r="18" ht="14.25" spans="1:4">
      <c r="A18" s="12" t="s">
        <v>229</v>
      </c>
      <c r="B18" s="56">
        <v>15.0628038259021</v>
      </c>
      <c r="C18" s="57">
        <v>2.8</v>
      </c>
      <c r="D18" s="63">
        <f>RANK(C18,$C$18:$C$27)</f>
        <v>8</v>
      </c>
    </row>
    <row r="19" ht="14.25" spans="1:4">
      <c r="A19" s="12" t="s">
        <v>230</v>
      </c>
      <c r="B19" s="56">
        <v>46.6065995205798</v>
      </c>
      <c r="C19" s="57">
        <v>13.4</v>
      </c>
      <c r="D19" s="63">
        <f t="shared" ref="D19:D27" si="1">RANK(C19,$C$18:$C$27)</f>
        <v>6</v>
      </c>
    </row>
    <row r="20" ht="14.25" spans="1:4">
      <c r="A20" s="12" t="s">
        <v>231</v>
      </c>
      <c r="B20" s="56">
        <v>63.2414445183322</v>
      </c>
      <c r="C20" s="57">
        <v>-8.9</v>
      </c>
      <c r="D20" s="63">
        <f t="shared" si="1"/>
        <v>10</v>
      </c>
    </row>
    <row r="21" ht="14.25" spans="1:4">
      <c r="A21" s="12" t="s">
        <v>232</v>
      </c>
      <c r="B21" s="56">
        <v>13.9460467858399</v>
      </c>
      <c r="C21" s="64">
        <v>23</v>
      </c>
      <c r="D21" s="63">
        <f t="shared" si="1"/>
        <v>2</v>
      </c>
    </row>
    <row r="22" ht="14.25" spans="1:4">
      <c r="A22" s="12" t="s">
        <v>233</v>
      </c>
      <c r="B22" s="56">
        <v>148.661909690856</v>
      </c>
      <c r="C22" s="64">
        <v>63.4</v>
      </c>
      <c r="D22" s="63">
        <f t="shared" si="1"/>
        <v>1</v>
      </c>
    </row>
    <row r="23" ht="14.25" spans="1:4">
      <c r="A23" s="12" t="s">
        <v>234</v>
      </c>
      <c r="B23" s="56">
        <v>6.43469684887308</v>
      </c>
      <c r="C23" s="64">
        <v>9.5</v>
      </c>
      <c r="D23" s="63">
        <f t="shared" si="1"/>
        <v>7</v>
      </c>
    </row>
    <row r="24" ht="14.25" spans="1:4">
      <c r="A24" s="12" t="s">
        <v>235</v>
      </c>
      <c r="B24" s="56">
        <v>4.2786704471876</v>
      </c>
      <c r="C24" s="64">
        <v>-6.2</v>
      </c>
      <c r="D24" s="63">
        <f t="shared" si="1"/>
        <v>9</v>
      </c>
    </row>
    <row r="25" ht="14.25" spans="1:4">
      <c r="A25" s="12" t="s">
        <v>236</v>
      </c>
      <c r="B25" s="56">
        <v>5.71778941377196</v>
      </c>
      <c r="C25" s="64">
        <v>14.1</v>
      </c>
      <c r="D25" s="63">
        <f t="shared" si="1"/>
        <v>5</v>
      </c>
    </row>
    <row r="26" ht="14.25" spans="1:4">
      <c r="A26" s="12" t="s">
        <v>237</v>
      </c>
      <c r="B26" s="56">
        <v>8.85415055484196</v>
      </c>
      <c r="C26" s="64">
        <v>19</v>
      </c>
      <c r="D26" s="63">
        <f t="shared" si="1"/>
        <v>3</v>
      </c>
    </row>
    <row r="27" ht="15" spans="1:4">
      <c r="A27" s="12" t="s">
        <v>238</v>
      </c>
      <c r="B27" s="56">
        <v>9.30562852906342</v>
      </c>
      <c r="C27" s="64">
        <v>17.9</v>
      </c>
      <c r="D27" s="63">
        <f t="shared" si="1"/>
        <v>4</v>
      </c>
    </row>
    <row r="28" ht="21.75" customHeight="1" spans="1:4">
      <c r="A28" s="65" t="s">
        <v>240</v>
      </c>
      <c r="B28" s="65"/>
      <c r="C28" s="65"/>
      <c r="D28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E18" sqref="E18"/>
    </sheetView>
  </sheetViews>
  <sheetFormatPr defaultColWidth="9" defaultRowHeight="13.5" outlineLevelCol="3"/>
  <sheetData>
    <row r="1" ht="20.25" spans="1:4">
      <c r="A1" s="134" t="s">
        <v>1</v>
      </c>
      <c r="B1" s="270"/>
      <c r="C1" s="270"/>
      <c r="D1" s="270"/>
    </row>
    <row r="3" ht="18.75" spans="1:4">
      <c r="A3" s="271" t="s">
        <v>2</v>
      </c>
      <c r="B3" s="272"/>
      <c r="C3" s="272"/>
      <c r="D3" s="272"/>
    </row>
    <row r="4" ht="18.75" spans="1:4">
      <c r="A4" s="271" t="s">
        <v>3</v>
      </c>
      <c r="B4" s="272"/>
      <c r="C4" s="272"/>
      <c r="D4" s="272"/>
    </row>
    <row r="5" ht="18.75" spans="1:4">
      <c r="A5" s="271" t="s">
        <v>4</v>
      </c>
      <c r="B5" s="272"/>
      <c r="C5" s="272"/>
      <c r="D5" s="272"/>
    </row>
    <row r="6" ht="18.75" spans="1:4">
      <c r="A6" s="271" t="s">
        <v>5</v>
      </c>
      <c r="B6" s="272"/>
      <c r="C6" s="272"/>
      <c r="D6" s="272"/>
    </row>
    <row r="7" ht="18.75" spans="1:4">
      <c r="A7" s="271" t="s">
        <v>6</v>
      </c>
      <c r="B7" s="272"/>
      <c r="C7" s="272"/>
      <c r="D7" s="272"/>
    </row>
    <row r="8" ht="18.75" spans="1:4">
      <c r="A8" s="271" t="s">
        <v>7</v>
      </c>
      <c r="B8" s="272"/>
      <c r="C8" s="272"/>
      <c r="D8" s="272"/>
    </row>
    <row r="9" ht="18.75" spans="1:4">
      <c r="A9" s="271" t="s">
        <v>8</v>
      </c>
      <c r="B9" s="272"/>
      <c r="C9" s="272"/>
      <c r="D9" s="272"/>
    </row>
    <row r="10" ht="18.75" spans="1:4">
      <c r="A10" s="271" t="s">
        <v>9</v>
      </c>
      <c r="B10" s="272"/>
      <c r="C10" s="272"/>
      <c r="D10" s="272"/>
    </row>
    <row r="11" ht="18.75" spans="1:4">
      <c r="A11" s="271" t="s">
        <v>10</v>
      </c>
      <c r="B11" s="272"/>
      <c r="C11" s="272"/>
      <c r="D11" s="272"/>
    </row>
    <row r="12" ht="18.75" spans="1:4">
      <c r="A12" s="271" t="s">
        <v>11</v>
      </c>
      <c r="B12" s="272"/>
      <c r="C12" s="272"/>
      <c r="D12" s="272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topLeftCell="A18" workbookViewId="0">
      <selection activeCell="H39" sqref="H39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</cols>
  <sheetData>
    <row r="1" ht="22.5" customHeight="1" spans="1:4">
      <c r="A1" s="1" t="s">
        <v>241</v>
      </c>
      <c r="B1" s="1"/>
      <c r="C1" s="1"/>
      <c r="D1" s="1"/>
    </row>
    <row r="2" ht="14.25" spans="1:3">
      <c r="A2" s="31"/>
      <c r="B2" s="31"/>
      <c r="C2" s="32" t="s">
        <v>242</v>
      </c>
    </row>
    <row r="3" ht="18" customHeight="1" spans="1:4">
      <c r="A3" s="33" t="s">
        <v>225</v>
      </c>
      <c r="B3" s="33" t="s">
        <v>66</v>
      </c>
      <c r="C3" s="33" t="s">
        <v>16</v>
      </c>
      <c r="D3" s="34" t="s">
        <v>226</v>
      </c>
    </row>
    <row r="4" ht="14.25" spans="1:4">
      <c r="A4" s="8" t="s">
        <v>243</v>
      </c>
      <c r="B4" s="35"/>
      <c r="C4" s="35"/>
      <c r="D4" s="36"/>
    </row>
    <row r="5" ht="14.25" spans="1:4">
      <c r="A5" s="12" t="s">
        <v>228</v>
      </c>
      <c r="B5" s="37">
        <v>323.6656</v>
      </c>
      <c r="C5" s="38">
        <v>40.2576647238533</v>
      </c>
      <c r="D5" s="39" t="s">
        <v>73</v>
      </c>
    </row>
    <row r="6" ht="14.25" spans="1:4">
      <c r="A6" s="12" t="s">
        <v>229</v>
      </c>
      <c r="B6" s="40">
        <v>29.47941946</v>
      </c>
      <c r="C6" s="41">
        <v>35.5770392734461</v>
      </c>
      <c r="D6" s="39">
        <f>RANK(C6,$C$6:$C$15)</f>
        <v>7</v>
      </c>
    </row>
    <row r="7" ht="14.25" spans="1:4">
      <c r="A7" s="12" t="s">
        <v>230</v>
      </c>
      <c r="B7" s="37">
        <v>28.17710075</v>
      </c>
      <c r="C7" s="38">
        <v>97.9301528799111</v>
      </c>
      <c r="D7" s="39">
        <f t="shared" ref="D7:D15" si="0">RANK(C7,$C$6:$C$15)</f>
        <v>2</v>
      </c>
    </row>
    <row r="8" ht="14.25" spans="1:4">
      <c r="A8" s="12" t="s">
        <v>231</v>
      </c>
      <c r="B8" s="37">
        <v>32.841962904</v>
      </c>
      <c r="C8" s="38">
        <v>77.9014788059525</v>
      </c>
      <c r="D8" s="39">
        <f t="shared" si="0"/>
        <v>3</v>
      </c>
    </row>
    <row r="9" ht="14.25" spans="1:4">
      <c r="A9" s="12" t="s">
        <v>232</v>
      </c>
      <c r="B9" s="37">
        <v>20.629882325</v>
      </c>
      <c r="C9" s="38">
        <v>40.8418623751174</v>
      </c>
      <c r="D9" s="39">
        <f t="shared" si="0"/>
        <v>6</v>
      </c>
    </row>
    <row r="10" ht="14.25" spans="1:4">
      <c r="A10" s="12" t="s">
        <v>233</v>
      </c>
      <c r="B10" s="37">
        <v>77.96474962</v>
      </c>
      <c r="C10" s="38">
        <v>-1.68084681545572</v>
      </c>
      <c r="D10" s="39">
        <f t="shared" si="0"/>
        <v>10</v>
      </c>
    </row>
    <row r="11" ht="14.25" spans="1:4">
      <c r="A11" s="12" t="s">
        <v>234</v>
      </c>
      <c r="B11" s="37">
        <v>33.358260311</v>
      </c>
      <c r="C11" s="38">
        <v>77.7301951750875</v>
      </c>
      <c r="D11" s="39">
        <f t="shared" si="0"/>
        <v>4</v>
      </c>
    </row>
    <row r="12" ht="14.25" spans="1:4">
      <c r="A12" s="12" t="s">
        <v>235</v>
      </c>
      <c r="B12" s="37">
        <v>37.292678</v>
      </c>
      <c r="C12" s="38">
        <v>154.170634460855</v>
      </c>
      <c r="D12" s="39">
        <f t="shared" si="0"/>
        <v>1</v>
      </c>
    </row>
    <row r="13" ht="14.25" spans="1:4">
      <c r="A13" s="12" t="s">
        <v>236</v>
      </c>
      <c r="B13" s="37">
        <v>18.056963</v>
      </c>
      <c r="C13" s="38">
        <v>65.8728021142694</v>
      </c>
      <c r="D13" s="39">
        <f t="shared" si="0"/>
        <v>5</v>
      </c>
    </row>
    <row r="14" ht="14.25" spans="1:4">
      <c r="A14" s="12" t="s">
        <v>237</v>
      </c>
      <c r="B14" s="37">
        <v>21.394832744</v>
      </c>
      <c r="C14" s="38">
        <v>14.3395631233859</v>
      </c>
      <c r="D14" s="39">
        <f t="shared" si="0"/>
        <v>9</v>
      </c>
    </row>
    <row r="15" ht="14.25" spans="1:4">
      <c r="A15" s="12" t="s">
        <v>238</v>
      </c>
      <c r="B15" s="37">
        <v>31.984450886</v>
      </c>
      <c r="C15" s="38">
        <v>14.4866099896352</v>
      </c>
      <c r="D15" s="39">
        <f t="shared" si="0"/>
        <v>8</v>
      </c>
    </row>
    <row r="16" ht="14.25" spans="1:4">
      <c r="A16" s="17" t="s">
        <v>244</v>
      </c>
      <c r="B16" s="42"/>
      <c r="C16" s="42"/>
      <c r="D16" s="43"/>
    </row>
    <row r="17" ht="14.25" spans="1:4">
      <c r="A17" s="12" t="s">
        <v>228</v>
      </c>
      <c r="B17" s="37">
        <v>565.32321</v>
      </c>
      <c r="C17" s="38">
        <v>19.3</v>
      </c>
      <c r="D17" s="39" t="s">
        <v>73</v>
      </c>
    </row>
    <row r="18" ht="14.25" spans="1:4">
      <c r="A18" s="12" t="s">
        <v>229</v>
      </c>
      <c r="B18" s="37">
        <v>136.63616</v>
      </c>
      <c r="C18" s="38">
        <v>24.72</v>
      </c>
      <c r="D18" s="44">
        <f>RANK(C18,$C$18:$C$27)</f>
        <v>1</v>
      </c>
    </row>
    <row r="19" ht="14.25" spans="1:4">
      <c r="A19" s="12" t="s">
        <v>230</v>
      </c>
      <c r="B19" s="37">
        <v>97.76837</v>
      </c>
      <c r="C19" s="38">
        <v>12.98</v>
      </c>
      <c r="D19" s="44">
        <f t="shared" ref="D19:D27" si="1">RANK(C19,$C$18:$C$27)</f>
        <v>9</v>
      </c>
    </row>
    <row r="20" ht="14.25" spans="1:4">
      <c r="A20" s="12" t="s">
        <v>231</v>
      </c>
      <c r="B20" s="37">
        <v>13.5949</v>
      </c>
      <c r="C20" s="38">
        <v>18.33</v>
      </c>
      <c r="D20" s="44">
        <f t="shared" si="1"/>
        <v>7</v>
      </c>
    </row>
    <row r="21" ht="14.25" spans="1:4">
      <c r="A21" s="12" t="s">
        <v>232</v>
      </c>
      <c r="B21" s="37">
        <v>47.61717</v>
      </c>
      <c r="C21" s="38">
        <v>20.23</v>
      </c>
      <c r="D21" s="44">
        <f t="shared" si="1"/>
        <v>2</v>
      </c>
    </row>
    <row r="22" ht="14.25" spans="1:4">
      <c r="A22" s="12" t="s">
        <v>233</v>
      </c>
      <c r="B22" s="37">
        <v>33.89788</v>
      </c>
      <c r="C22" s="38">
        <v>10.33</v>
      </c>
      <c r="D22" s="44">
        <f t="shared" si="1"/>
        <v>10</v>
      </c>
    </row>
    <row r="23" ht="14.25" spans="1:4">
      <c r="A23" s="12" t="s">
        <v>234</v>
      </c>
      <c r="B23" s="37">
        <v>50.93746</v>
      </c>
      <c r="C23" s="38">
        <v>18.72</v>
      </c>
      <c r="D23" s="44">
        <v>5</v>
      </c>
    </row>
    <row r="24" ht="14.25" spans="1:4">
      <c r="A24" s="12" t="s">
        <v>235</v>
      </c>
      <c r="B24" s="37">
        <v>22.94932</v>
      </c>
      <c r="C24" s="38">
        <v>17.97</v>
      </c>
      <c r="D24" s="44">
        <f t="shared" si="1"/>
        <v>8</v>
      </c>
    </row>
    <row r="25" ht="14.25" spans="1:4">
      <c r="A25" s="12" t="s">
        <v>236</v>
      </c>
      <c r="B25" s="37">
        <v>56.63365</v>
      </c>
      <c r="C25" s="38">
        <v>18.83</v>
      </c>
      <c r="D25" s="44">
        <f t="shared" si="1"/>
        <v>5</v>
      </c>
    </row>
    <row r="26" ht="14.25" spans="1:4">
      <c r="A26" s="12" t="s">
        <v>237</v>
      </c>
      <c r="B26" s="37">
        <v>44.4971</v>
      </c>
      <c r="C26" s="38">
        <v>19.5</v>
      </c>
      <c r="D26" s="44">
        <f t="shared" si="1"/>
        <v>3</v>
      </c>
    </row>
    <row r="27" ht="14.25" spans="1:4">
      <c r="A27" s="12" t="s">
        <v>238</v>
      </c>
      <c r="B27" s="37">
        <v>94.68908</v>
      </c>
      <c r="C27" s="38">
        <v>19.24</v>
      </c>
      <c r="D27" s="44">
        <f t="shared" si="1"/>
        <v>4</v>
      </c>
    </row>
    <row r="28" ht="14.25" spans="1:4">
      <c r="A28" s="17" t="s">
        <v>245</v>
      </c>
      <c r="B28" s="45"/>
      <c r="C28" s="46"/>
      <c r="D28" s="47"/>
    </row>
    <row r="29" ht="14.25" spans="1:4">
      <c r="A29" s="12" t="s">
        <v>228</v>
      </c>
      <c r="B29" s="37">
        <v>50.8253</v>
      </c>
      <c r="C29" s="38">
        <v>28.7906546555678</v>
      </c>
      <c r="D29" s="39" t="s">
        <v>73</v>
      </c>
    </row>
    <row r="30" ht="14.25" spans="1:4">
      <c r="A30" s="12" t="s">
        <v>229</v>
      </c>
      <c r="B30" s="37">
        <v>1.4519</v>
      </c>
      <c r="C30" s="38">
        <v>26.4721254355401</v>
      </c>
      <c r="D30" s="39">
        <f>RANK(C30,$C$30:$C$39)</f>
        <v>5</v>
      </c>
    </row>
    <row r="31" ht="14.25" spans="1:4">
      <c r="A31" s="12" t="s">
        <v>230</v>
      </c>
      <c r="B31" s="37">
        <v>2.5514</v>
      </c>
      <c r="C31" s="38">
        <v>64.1088312857786</v>
      </c>
      <c r="D31" s="39">
        <f t="shared" ref="D31:D39" si="2">RANK(C31,$C$30:$C$39)</f>
        <v>2</v>
      </c>
    </row>
    <row r="32" ht="14.25" spans="1:4">
      <c r="A32" s="12" t="s">
        <v>231</v>
      </c>
      <c r="B32" s="37">
        <v>1.4143</v>
      </c>
      <c r="C32" s="38">
        <v>11.4323983611724</v>
      </c>
      <c r="D32" s="39">
        <f t="shared" si="2"/>
        <v>7</v>
      </c>
    </row>
    <row r="33" ht="14.25" spans="1:4">
      <c r="A33" s="12" t="s">
        <v>232</v>
      </c>
      <c r="B33" s="37">
        <v>2.5869</v>
      </c>
      <c r="C33" s="38">
        <v>24.2328194784613</v>
      </c>
      <c r="D33" s="39">
        <f t="shared" si="2"/>
        <v>6</v>
      </c>
    </row>
    <row r="34" ht="14.25" spans="1:4">
      <c r="A34" s="12" t="s">
        <v>233</v>
      </c>
      <c r="B34" s="37">
        <v>3.9719</v>
      </c>
      <c r="C34" s="38">
        <v>10.1255995785621</v>
      </c>
      <c r="D34" s="39">
        <f t="shared" si="2"/>
        <v>8</v>
      </c>
    </row>
    <row r="35" ht="14.25" spans="1:4">
      <c r="A35" s="12" t="s">
        <v>234</v>
      </c>
      <c r="B35" s="37">
        <v>4.4197</v>
      </c>
      <c r="C35" s="38">
        <v>60.087655751956</v>
      </c>
      <c r="D35" s="39">
        <f t="shared" si="2"/>
        <v>3</v>
      </c>
    </row>
    <row r="36" ht="14.25" spans="1:4">
      <c r="A36" s="12" t="s">
        <v>235</v>
      </c>
      <c r="B36" s="37">
        <v>1.829</v>
      </c>
      <c r="C36" s="38">
        <v>-22.9310635428957</v>
      </c>
      <c r="D36" s="39">
        <f t="shared" si="2"/>
        <v>10</v>
      </c>
    </row>
    <row r="37" ht="14.25" spans="1:4">
      <c r="A37" s="12" t="s">
        <v>236</v>
      </c>
      <c r="B37" s="37">
        <v>4.6249</v>
      </c>
      <c r="C37" s="38">
        <v>6.9217431510808</v>
      </c>
      <c r="D37" s="39">
        <f t="shared" si="2"/>
        <v>9</v>
      </c>
    </row>
    <row r="38" ht="14.25" spans="1:4">
      <c r="A38" s="12" t="s">
        <v>237</v>
      </c>
      <c r="B38" s="37">
        <v>4.7788</v>
      </c>
      <c r="C38" s="38">
        <v>96.1498994376719</v>
      </c>
      <c r="D38" s="39">
        <f t="shared" si="2"/>
        <v>1</v>
      </c>
    </row>
    <row r="39" ht="14.25" spans="1:4">
      <c r="A39" s="27" t="s">
        <v>238</v>
      </c>
      <c r="B39" s="48">
        <v>6.1311</v>
      </c>
      <c r="C39" s="49">
        <v>36.2133700650952</v>
      </c>
      <c r="D39" s="50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zoomScale="85" zoomScaleNormal="85" workbookViewId="0">
      <selection activeCell="F29" sqref="F29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246</v>
      </c>
      <c r="B1" s="1"/>
      <c r="C1" s="1"/>
      <c r="D1" s="1"/>
    </row>
    <row r="2" ht="14.25" spans="1:4">
      <c r="A2" s="2"/>
      <c r="B2" s="2"/>
      <c r="C2" s="3" t="s">
        <v>247</v>
      </c>
      <c r="D2" s="4"/>
    </row>
    <row r="3" ht="19.5" customHeight="1" spans="1:4">
      <c r="A3" s="5" t="s">
        <v>225</v>
      </c>
      <c r="B3" s="6" t="s">
        <v>66</v>
      </c>
      <c r="C3" s="6" t="s">
        <v>16</v>
      </c>
      <c r="D3" s="7" t="s">
        <v>226</v>
      </c>
    </row>
    <row r="4" ht="14.25" customHeight="1" spans="1:4">
      <c r="A4" s="8" t="s">
        <v>248</v>
      </c>
      <c r="B4" s="9"/>
      <c r="C4" s="10"/>
      <c r="D4" s="11"/>
    </row>
    <row r="5" ht="14.25" customHeight="1" spans="1:4">
      <c r="A5" s="12" t="s">
        <v>228</v>
      </c>
      <c r="B5" s="13">
        <v>187.602</v>
      </c>
      <c r="C5" s="14">
        <v>13.2714573461433</v>
      </c>
      <c r="D5" s="15" t="s">
        <v>73</v>
      </c>
    </row>
    <row r="6" ht="14.25" customHeight="1" spans="1:4">
      <c r="A6" s="12" t="s">
        <v>229</v>
      </c>
      <c r="B6" s="13">
        <v>5.4976</v>
      </c>
      <c r="C6" s="14">
        <v>7.11140552546468</v>
      </c>
      <c r="D6" s="16">
        <f>RANK(C6,$C$6:$C$15)</f>
        <v>3</v>
      </c>
    </row>
    <row r="7" ht="14.25" customHeight="1" spans="1:4">
      <c r="A7" s="12" t="s">
        <v>230</v>
      </c>
      <c r="B7" s="13">
        <v>6.4776</v>
      </c>
      <c r="C7" s="14">
        <v>-1.71903685384394</v>
      </c>
      <c r="D7" s="16">
        <f t="shared" ref="D7:D15" si="0">RANK(C7,$C$6:$C$15)</f>
        <v>7</v>
      </c>
    </row>
    <row r="8" ht="14.25" customHeight="1" spans="1:4">
      <c r="A8" s="12" t="s">
        <v>231</v>
      </c>
      <c r="B8" s="13">
        <v>7.1388</v>
      </c>
      <c r="C8" s="14">
        <v>7.19401774854722</v>
      </c>
      <c r="D8" s="16">
        <f t="shared" si="0"/>
        <v>2</v>
      </c>
    </row>
    <row r="9" ht="14.25" customHeight="1" spans="1:4">
      <c r="A9" s="12" t="s">
        <v>232</v>
      </c>
      <c r="B9" s="13">
        <v>6.4632</v>
      </c>
      <c r="C9" s="14">
        <v>10.3255210555963</v>
      </c>
      <c r="D9" s="16">
        <f t="shared" si="0"/>
        <v>1</v>
      </c>
    </row>
    <row r="10" ht="14.25" customHeight="1" spans="1:4">
      <c r="A10" s="12" t="s">
        <v>233</v>
      </c>
      <c r="B10" s="13">
        <v>8.308</v>
      </c>
      <c r="C10" s="14">
        <v>-1.35008371231462</v>
      </c>
      <c r="D10" s="16">
        <f t="shared" si="0"/>
        <v>5</v>
      </c>
    </row>
    <row r="11" ht="14.25" customHeight="1" spans="1:4">
      <c r="A11" s="12" t="s">
        <v>234</v>
      </c>
      <c r="B11" s="13">
        <v>16.6562</v>
      </c>
      <c r="C11" s="14">
        <v>-8.63552837278188</v>
      </c>
      <c r="D11" s="16">
        <f t="shared" si="0"/>
        <v>10</v>
      </c>
    </row>
    <row r="12" ht="14.25" customHeight="1" spans="1:4">
      <c r="A12" s="12" t="s">
        <v>235</v>
      </c>
      <c r="B12" s="13">
        <v>15.8181</v>
      </c>
      <c r="C12" s="14">
        <v>-6.64593194131325</v>
      </c>
      <c r="D12" s="16">
        <f t="shared" si="0"/>
        <v>8</v>
      </c>
    </row>
    <row r="13" ht="14.25" customHeight="1" spans="1:4">
      <c r="A13" s="12" t="s">
        <v>236</v>
      </c>
      <c r="B13" s="13">
        <v>19.7976</v>
      </c>
      <c r="C13" s="14">
        <v>6.54066795104993</v>
      </c>
      <c r="D13" s="16">
        <f t="shared" si="0"/>
        <v>4</v>
      </c>
    </row>
    <row r="14" ht="14.25" customHeight="1" spans="1:4">
      <c r="A14" s="12" t="s">
        <v>237</v>
      </c>
      <c r="B14" s="13">
        <v>16.9774</v>
      </c>
      <c r="C14" s="14">
        <v>-7.56674942288427</v>
      </c>
      <c r="D14" s="16">
        <f t="shared" si="0"/>
        <v>9</v>
      </c>
    </row>
    <row r="15" ht="14.25" customHeight="1" spans="1:4">
      <c r="A15" s="12" t="s">
        <v>238</v>
      </c>
      <c r="B15" s="13">
        <v>30.4049</v>
      </c>
      <c r="C15" s="14">
        <v>-1.39964003696917</v>
      </c>
      <c r="D15" s="16">
        <f t="shared" si="0"/>
        <v>6</v>
      </c>
    </row>
    <row r="16" ht="14.25" customHeight="1" spans="1:4">
      <c r="A16" s="17" t="s">
        <v>249</v>
      </c>
      <c r="B16" s="18"/>
      <c r="C16" s="18"/>
      <c r="D16" s="15"/>
    </row>
    <row r="17" ht="14.25" customHeight="1" spans="1:4">
      <c r="A17" s="12" t="s">
        <v>228</v>
      </c>
      <c r="B17" s="19">
        <v>151.1</v>
      </c>
      <c r="C17" s="20">
        <v>23.7</v>
      </c>
      <c r="D17" s="15" t="s">
        <v>73</v>
      </c>
    </row>
    <row r="18" ht="14.25" customHeight="1" spans="1:4">
      <c r="A18" s="12" t="s">
        <v>229</v>
      </c>
      <c r="B18" s="13"/>
      <c r="C18" s="14"/>
      <c r="D18" s="15"/>
    </row>
    <row r="19" ht="14.25" customHeight="1" spans="1:4">
      <c r="A19" s="12" t="s">
        <v>230</v>
      </c>
      <c r="B19" s="21"/>
      <c r="C19" s="22"/>
      <c r="D19" s="15"/>
    </row>
    <row r="20" ht="14.25" customHeight="1" spans="1:4">
      <c r="A20" s="12" t="s">
        <v>231</v>
      </c>
      <c r="B20" s="21"/>
      <c r="C20" s="22"/>
      <c r="D20" s="15"/>
    </row>
    <row r="21" ht="14.25" customHeight="1" spans="1:4">
      <c r="A21" s="12" t="s">
        <v>232</v>
      </c>
      <c r="B21" s="21"/>
      <c r="C21" s="22"/>
      <c r="D21" s="15"/>
    </row>
    <row r="22" ht="14.25" customHeight="1" spans="1:4">
      <c r="A22" s="12" t="s">
        <v>233</v>
      </c>
      <c r="B22" s="21"/>
      <c r="C22" s="22"/>
      <c r="D22" s="15"/>
    </row>
    <row r="23" ht="14.25" customHeight="1" spans="1:4">
      <c r="A23" s="12" t="s">
        <v>234</v>
      </c>
      <c r="B23" s="21"/>
      <c r="C23" s="22"/>
      <c r="D23" s="15"/>
    </row>
    <row r="24" ht="14.25" customHeight="1" spans="1:4">
      <c r="A24" s="12" t="s">
        <v>235</v>
      </c>
      <c r="B24" s="21"/>
      <c r="C24" s="22"/>
      <c r="D24" s="15"/>
    </row>
    <row r="25" ht="14.25" customHeight="1" spans="1:4">
      <c r="A25" s="12" t="s">
        <v>236</v>
      </c>
      <c r="B25" s="21"/>
      <c r="C25" s="22"/>
      <c r="D25" s="15"/>
    </row>
    <row r="26" ht="14.25" customHeight="1" spans="1:4">
      <c r="A26" s="12" t="s">
        <v>237</v>
      </c>
      <c r="B26" s="21"/>
      <c r="C26" s="22"/>
      <c r="D26" s="15"/>
    </row>
    <row r="27" ht="14.25" customHeight="1" spans="1:4">
      <c r="A27" s="12" t="s">
        <v>238</v>
      </c>
      <c r="B27" s="21"/>
      <c r="C27" s="22"/>
      <c r="D27" s="15"/>
    </row>
    <row r="28" ht="14.25" customHeight="1" spans="1:4">
      <c r="A28" s="17" t="s">
        <v>250</v>
      </c>
      <c r="B28" s="18"/>
      <c r="C28" s="18"/>
      <c r="D28" s="15"/>
    </row>
    <row r="29" ht="14.25" customHeight="1" spans="1:4">
      <c r="A29" s="12" t="s">
        <v>228</v>
      </c>
      <c r="B29" s="23">
        <v>2.6914</v>
      </c>
      <c r="C29" s="24">
        <v>-87.06</v>
      </c>
      <c r="D29" s="25" t="s">
        <v>73</v>
      </c>
    </row>
    <row r="30" ht="14.25" customHeight="1" spans="1:4">
      <c r="A30" s="12" t="s">
        <v>229</v>
      </c>
      <c r="B30" s="23">
        <v>0</v>
      </c>
      <c r="C30" s="24">
        <v>0</v>
      </c>
      <c r="D30" s="25" t="s">
        <v>73</v>
      </c>
    </row>
    <row r="31" ht="14.25" customHeight="1" spans="1:4">
      <c r="A31" s="12" t="s">
        <v>230</v>
      </c>
      <c r="B31" s="23">
        <v>2.025</v>
      </c>
      <c r="C31" s="24">
        <v>3950</v>
      </c>
      <c r="D31" s="25" t="s">
        <v>73</v>
      </c>
    </row>
    <row r="32" ht="14.25" customHeight="1" spans="1:4">
      <c r="A32" s="12" t="s">
        <v>231</v>
      </c>
      <c r="B32" s="23">
        <v>0</v>
      </c>
      <c r="C32" s="24">
        <v>0</v>
      </c>
      <c r="D32" s="25" t="s">
        <v>73</v>
      </c>
    </row>
    <row r="33" ht="14.25" customHeight="1" spans="1:4">
      <c r="A33" s="12" t="s">
        <v>232</v>
      </c>
      <c r="B33" s="23">
        <v>0</v>
      </c>
      <c r="C33" s="26" t="s">
        <v>73</v>
      </c>
      <c r="D33" s="25" t="s">
        <v>73</v>
      </c>
    </row>
    <row r="34" ht="14.25" customHeight="1" spans="1:4">
      <c r="A34" s="12" t="s">
        <v>233</v>
      </c>
      <c r="B34" s="23">
        <v>0</v>
      </c>
      <c r="C34" s="26">
        <v>0</v>
      </c>
      <c r="D34" s="25" t="s">
        <v>73</v>
      </c>
    </row>
    <row r="35" ht="14.25" customHeight="1" spans="1:4">
      <c r="A35" s="12" t="s">
        <v>234</v>
      </c>
      <c r="B35" s="23">
        <v>0</v>
      </c>
      <c r="C35" s="26">
        <v>0</v>
      </c>
      <c r="D35" s="25" t="s">
        <v>73</v>
      </c>
    </row>
    <row r="36" ht="14.25" customHeight="1" spans="1:4">
      <c r="A36" s="12" t="s">
        <v>235</v>
      </c>
      <c r="B36" s="23">
        <v>0</v>
      </c>
      <c r="C36" s="26">
        <v>0</v>
      </c>
      <c r="D36" s="25" t="s">
        <v>73</v>
      </c>
    </row>
    <row r="37" ht="14.25" customHeight="1" spans="1:4">
      <c r="A37" s="12" t="s">
        <v>236</v>
      </c>
      <c r="B37" s="23">
        <v>0</v>
      </c>
      <c r="C37" s="26" t="s">
        <v>73</v>
      </c>
      <c r="D37" s="25" t="s">
        <v>73</v>
      </c>
    </row>
    <row r="38" ht="14.25" customHeight="1" spans="1:4">
      <c r="A38" s="12" t="s">
        <v>237</v>
      </c>
      <c r="B38" s="23">
        <v>0</v>
      </c>
      <c r="C38" s="26">
        <v>0</v>
      </c>
      <c r="D38" s="25" t="s">
        <v>73</v>
      </c>
    </row>
    <row r="39" ht="14.25" customHeight="1" spans="1:4">
      <c r="A39" s="27" t="s">
        <v>238</v>
      </c>
      <c r="B39" s="28">
        <v>0.149</v>
      </c>
      <c r="C39" s="29">
        <v>0</v>
      </c>
      <c r="D39" s="30" t="s">
        <v>73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9"/>
  <sheetViews>
    <sheetView zoomScale="90" zoomScaleNormal="90" workbookViewId="0">
      <selection activeCell="F12" sqref="F12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</cols>
  <sheetData>
    <row r="1" ht="36" customHeight="1" spans="1:4">
      <c r="A1" s="248" t="s">
        <v>12</v>
      </c>
      <c r="B1" s="248"/>
      <c r="C1" s="136"/>
      <c r="D1" s="248"/>
    </row>
    <row r="2" ht="23.25" customHeight="1" spans="1:4">
      <c r="A2" s="54" t="s">
        <v>13</v>
      </c>
      <c r="B2" s="54" t="s">
        <v>14</v>
      </c>
      <c r="C2" s="54" t="s">
        <v>15</v>
      </c>
      <c r="D2" s="34" t="s">
        <v>16</v>
      </c>
    </row>
    <row r="3" ht="23.25" customHeight="1" spans="1:4">
      <c r="A3" s="249" t="s">
        <v>17</v>
      </c>
      <c r="B3" s="250" t="s">
        <v>18</v>
      </c>
      <c r="C3" s="251">
        <v>1011227.29570311</v>
      </c>
      <c r="D3" s="252">
        <v>12.5419379546446</v>
      </c>
    </row>
    <row r="4" ht="18.75" spans="1:5">
      <c r="A4" s="168" t="s">
        <v>19</v>
      </c>
      <c r="B4" s="253" t="s">
        <v>18</v>
      </c>
      <c r="C4" s="91">
        <f>工业1!C4</f>
        <v>503752.38</v>
      </c>
      <c r="D4" s="254">
        <f>工业1!D4</f>
        <v>29.8000032905965</v>
      </c>
      <c r="E4" s="62"/>
    </row>
    <row r="5" ht="18.75" spans="1:4">
      <c r="A5" s="168" t="s">
        <v>20</v>
      </c>
      <c r="B5" s="253" t="s">
        <v>18</v>
      </c>
      <c r="C5" s="91">
        <f>工业2!C4</f>
        <v>93056.2852906342</v>
      </c>
      <c r="D5" s="254">
        <f>工业2!D4</f>
        <v>17.9000000261873</v>
      </c>
    </row>
    <row r="6" ht="18.75" spans="1:4">
      <c r="A6" s="168" t="s">
        <v>21</v>
      </c>
      <c r="B6" s="253" t="s">
        <v>18</v>
      </c>
      <c r="C6" s="255">
        <f>投资!C3</f>
        <v>319844.50886</v>
      </c>
      <c r="D6" s="252">
        <f>投资!D3</f>
        <v>14.4866099896352</v>
      </c>
    </row>
    <row r="7" ht="18.75" spans="1:4">
      <c r="A7" s="168" t="s">
        <v>22</v>
      </c>
      <c r="B7" s="253" t="s">
        <v>18</v>
      </c>
      <c r="C7" s="251">
        <f>投资!C5</f>
        <v>142980</v>
      </c>
      <c r="D7" s="252">
        <f>投资!D5</f>
        <v>17.0365155893163</v>
      </c>
    </row>
    <row r="8" ht="18.75" spans="1:4">
      <c r="A8" s="168" t="s">
        <v>23</v>
      </c>
      <c r="B8" s="253" t="s">
        <v>18</v>
      </c>
      <c r="C8" s="256">
        <f>贸易!D3</f>
        <v>946890.8</v>
      </c>
      <c r="D8" s="184">
        <f>贸易!E3</f>
        <v>19.24</v>
      </c>
    </row>
    <row r="9" ht="18.75" spans="1:4">
      <c r="A9" s="168" t="s">
        <v>24</v>
      </c>
      <c r="B9" s="253" t="s">
        <v>18</v>
      </c>
      <c r="C9" s="257">
        <f>财税金融!C4</f>
        <v>123258.495123</v>
      </c>
      <c r="D9" s="258">
        <f>财税金融!D4</f>
        <v>29.4704891945547</v>
      </c>
    </row>
    <row r="10" ht="18.75" spans="1:4">
      <c r="A10" s="168" t="s">
        <v>25</v>
      </c>
      <c r="B10" s="253" t="s">
        <v>18</v>
      </c>
      <c r="C10" s="257">
        <f>财税金融!C5</f>
        <v>61310.980673</v>
      </c>
      <c r="D10" s="258">
        <f>财税金融!D5</f>
        <v>36.2133271267024</v>
      </c>
    </row>
    <row r="11" ht="18.75" spans="1:4">
      <c r="A11" s="168" t="s">
        <v>26</v>
      </c>
      <c r="B11" s="253" t="s">
        <v>18</v>
      </c>
      <c r="C11" s="259">
        <f>财税金融!C11</f>
        <v>304049</v>
      </c>
      <c r="D11" s="260">
        <f>财税金融!D11</f>
        <v>-1.39964003696918</v>
      </c>
    </row>
    <row r="12" ht="18.75" spans="1:4">
      <c r="A12" s="168" t="s">
        <v>27</v>
      </c>
      <c r="B12" s="253" t="s">
        <v>18</v>
      </c>
      <c r="C12" s="91">
        <v>78314</v>
      </c>
      <c r="D12" s="261">
        <v>13</v>
      </c>
    </row>
    <row r="13" ht="18.75" spans="1:4">
      <c r="A13" s="168" t="s">
        <v>28</v>
      </c>
      <c r="B13" s="253" t="s">
        <v>29</v>
      </c>
      <c r="C13" s="262">
        <v>1500</v>
      </c>
      <c r="D13" s="263">
        <v>0</v>
      </c>
    </row>
    <row r="14" ht="18.75" spans="1:4">
      <c r="A14" s="168" t="s">
        <v>30</v>
      </c>
      <c r="B14" s="253" t="s">
        <v>18</v>
      </c>
      <c r="C14" s="264">
        <f>财税金融!B12</f>
        <v>4734771.301071</v>
      </c>
      <c r="D14" s="260">
        <v>6.5</v>
      </c>
    </row>
    <row r="15" ht="18.75" spans="1:4">
      <c r="A15" s="168" t="s">
        <v>31</v>
      </c>
      <c r="B15" s="253" t="s">
        <v>18</v>
      </c>
      <c r="C15" s="264">
        <f>财税金融!B13</f>
        <v>3921309.928709</v>
      </c>
      <c r="D15" s="260">
        <v>9.1</v>
      </c>
    </row>
    <row r="16" ht="18.75" spans="1:4">
      <c r="A16" s="168" t="s">
        <v>32</v>
      </c>
      <c r="B16" s="253" t="s">
        <v>18</v>
      </c>
      <c r="C16" s="264">
        <f>财税金融!B14</f>
        <v>2548561.695518</v>
      </c>
      <c r="D16" s="260">
        <v>15.8</v>
      </c>
    </row>
    <row r="17" ht="18.75" spans="1:4">
      <c r="A17" s="168" t="s">
        <v>33</v>
      </c>
      <c r="B17" s="253" t="s">
        <v>34</v>
      </c>
      <c r="C17" s="265">
        <f>价格!C4</f>
        <v>96.6</v>
      </c>
      <c r="D17" s="266">
        <f>C17-100</f>
        <v>-3.40000000000001</v>
      </c>
    </row>
    <row r="18" ht="19.5" spans="1:4">
      <c r="A18" s="225" t="s">
        <v>35</v>
      </c>
      <c r="B18" s="267" t="s">
        <v>36</v>
      </c>
      <c r="C18" s="268">
        <f>主要工业产品产量1!D12</f>
        <v>37458</v>
      </c>
      <c r="D18" s="269">
        <f>主要工业产品产量1!E12</f>
        <v>20.2619834976081</v>
      </c>
    </row>
    <row r="19" spans="3:4">
      <c r="C19" s="62"/>
      <c r="D19" s="62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8" sqref="J8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5" max="5" width="12.625"/>
  </cols>
  <sheetData>
    <row r="1" ht="30" customHeight="1" spans="1:3">
      <c r="A1" s="134" t="s">
        <v>37</v>
      </c>
      <c r="B1" s="134"/>
      <c r="C1" s="134"/>
    </row>
    <row r="2" ht="15" spans="1:6">
      <c r="A2" s="51"/>
      <c r="B2" s="51"/>
      <c r="C2" s="3" t="s">
        <v>38</v>
      </c>
      <c r="D2" s="51"/>
      <c r="E2" s="51"/>
      <c r="F2" s="51"/>
    </row>
    <row r="3" ht="21" customHeight="1" spans="1:6">
      <c r="A3" s="68" t="s">
        <v>39</v>
      </c>
      <c r="B3" s="232" t="s">
        <v>40</v>
      </c>
      <c r="C3" s="70" t="s">
        <v>16</v>
      </c>
      <c r="D3" s="51"/>
      <c r="F3" s="51"/>
    </row>
    <row r="4" ht="23.25" customHeight="1" spans="1:6">
      <c r="A4" s="125" t="s">
        <v>41</v>
      </c>
      <c r="B4" s="240">
        <v>1011227.29570311</v>
      </c>
      <c r="C4" s="241">
        <v>12.5419379546446</v>
      </c>
      <c r="D4" s="51"/>
      <c r="F4" s="51"/>
    </row>
    <row r="5" ht="24" customHeight="1" spans="1:5">
      <c r="A5" s="128" t="s">
        <v>42</v>
      </c>
      <c r="B5" s="240">
        <v>250624.423161166</v>
      </c>
      <c r="C5" s="241">
        <v>4.76207541698214</v>
      </c>
      <c r="D5" s="51"/>
      <c r="E5" s="51"/>
    </row>
    <row r="6" ht="23.25" customHeight="1" spans="1:5">
      <c r="A6" s="128" t="s">
        <v>43</v>
      </c>
      <c r="B6" s="240">
        <v>278621.186835762</v>
      </c>
      <c r="C6" s="241">
        <v>23.6513159026682</v>
      </c>
      <c r="D6" s="51"/>
      <c r="E6" s="51"/>
    </row>
    <row r="7" ht="22.5" customHeight="1" spans="1:5">
      <c r="A7" s="128" t="s">
        <v>44</v>
      </c>
      <c r="B7" s="240">
        <v>219588.620047623</v>
      </c>
      <c r="C7" s="241">
        <v>25.3989071126824</v>
      </c>
      <c r="D7" s="51"/>
      <c r="E7" s="51"/>
    </row>
    <row r="8" ht="23.25" customHeight="1" spans="1:5">
      <c r="A8" s="128" t="s">
        <v>45</v>
      </c>
      <c r="B8" s="240">
        <v>59474.8197759033</v>
      </c>
      <c r="C8" s="241">
        <v>17.6506020045343</v>
      </c>
      <c r="D8" s="51"/>
      <c r="E8" s="51"/>
    </row>
    <row r="9" ht="26.25" customHeight="1" spans="1:5">
      <c r="A9" s="128" t="s">
        <v>46</v>
      </c>
      <c r="B9" s="240">
        <v>481981.685706185</v>
      </c>
      <c r="C9" s="241">
        <v>11.3020651062911</v>
      </c>
      <c r="D9" s="51"/>
      <c r="E9" s="51"/>
    </row>
    <row r="10" ht="22.5" customHeight="1" spans="1:6">
      <c r="A10" s="128" t="s">
        <v>47</v>
      </c>
      <c r="B10" s="240">
        <v>28032.417578244</v>
      </c>
      <c r="C10" s="241">
        <v>52.717773016728</v>
      </c>
      <c r="D10" s="51"/>
      <c r="F10" s="51"/>
    </row>
    <row r="11" ht="22.5" customHeight="1" spans="1:6">
      <c r="A11" s="128" t="s">
        <v>48</v>
      </c>
      <c r="B11" s="240">
        <v>98451.6605665015</v>
      </c>
      <c r="C11" s="241">
        <v>14.4729553627504</v>
      </c>
      <c r="D11" s="51"/>
      <c r="E11" s="51"/>
      <c r="F11" s="51"/>
    </row>
    <row r="12" ht="23.25" customHeight="1" spans="1:6">
      <c r="A12" s="128" t="s">
        <v>49</v>
      </c>
      <c r="B12" s="240">
        <v>14070.6227110964</v>
      </c>
      <c r="C12" s="241">
        <v>29.9579382968616</v>
      </c>
      <c r="D12" s="51"/>
      <c r="E12" s="51"/>
      <c r="F12" s="51"/>
    </row>
    <row r="13" ht="22.5" customHeight="1" spans="1:3">
      <c r="A13" s="128" t="s">
        <v>50</v>
      </c>
      <c r="B13" s="240">
        <v>38910.7799713942</v>
      </c>
      <c r="C13" s="241">
        <v>3.12467733375739</v>
      </c>
    </row>
    <row r="14" ht="22.5" customHeight="1" spans="1:3">
      <c r="A14" s="128" t="s">
        <v>51</v>
      </c>
      <c r="B14" s="240">
        <v>117020.64085861</v>
      </c>
      <c r="C14" s="241">
        <v>7.21689863645531</v>
      </c>
    </row>
    <row r="15" ht="21.75" customHeight="1" spans="1:3">
      <c r="A15" s="128" t="s">
        <v>52</v>
      </c>
      <c r="B15" s="240">
        <v>69226.7911229432</v>
      </c>
      <c r="C15" s="241">
        <v>11.1154164855952</v>
      </c>
    </row>
    <row r="16" ht="23.25" customHeight="1" spans="1:3">
      <c r="A16" s="242" t="s">
        <v>53</v>
      </c>
      <c r="B16" s="243">
        <v>109032.632980066</v>
      </c>
      <c r="C16" s="244">
        <v>6.77625208406805</v>
      </c>
    </row>
    <row r="17" ht="25.5" customHeight="1" spans="1:3">
      <c r="A17" s="245" t="s">
        <v>54</v>
      </c>
      <c r="B17" s="246" t="s">
        <v>55</v>
      </c>
      <c r="C17" s="247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14" sqref="I14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34" t="s">
        <v>56</v>
      </c>
      <c r="B1" s="134"/>
      <c r="C1" s="134"/>
      <c r="D1" s="134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8" t="s">
        <v>39</v>
      </c>
      <c r="B3" s="69" t="s">
        <v>14</v>
      </c>
      <c r="C3" s="232" t="s">
        <v>40</v>
      </c>
      <c r="D3" s="70" t="s">
        <v>16</v>
      </c>
      <c r="H3" s="51"/>
      <c r="I3" s="51"/>
      <c r="J3" s="51"/>
      <c r="K3" s="51"/>
    </row>
    <row r="4" ht="27" customHeight="1" spans="1:11">
      <c r="A4" s="125" t="s">
        <v>57</v>
      </c>
      <c r="B4" s="169" t="s">
        <v>18</v>
      </c>
      <c r="C4" s="233">
        <v>410383</v>
      </c>
      <c r="D4" s="234">
        <v>5.9</v>
      </c>
      <c r="H4" s="51"/>
      <c r="I4" s="238"/>
      <c r="J4" s="51"/>
      <c r="K4" s="51"/>
    </row>
    <row r="5" ht="27" customHeight="1" spans="1:11">
      <c r="A5" s="128" t="s">
        <v>58</v>
      </c>
      <c r="B5" s="169" t="s">
        <v>18</v>
      </c>
      <c r="C5" s="235">
        <v>168407</v>
      </c>
      <c r="D5" s="234">
        <v>9.6</v>
      </c>
      <c r="H5" s="51"/>
      <c r="I5" s="239"/>
      <c r="J5" s="51"/>
      <c r="K5" s="51"/>
    </row>
    <row r="6" ht="27" customHeight="1" spans="1:11">
      <c r="A6" s="128" t="s">
        <v>59</v>
      </c>
      <c r="B6" s="169" t="s">
        <v>18</v>
      </c>
      <c r="C6" s="235">
        <v>17773</v>
      </c>
      <c r="D6" s="88">
        <f>91.3-100</f>
        <v>-8.7</v>
      </c>
      <c r="H6" s="51"/>
      <c r="I6" s="239"/>
      <c r="J6" s="51"/>
      <c r="K6" s="51"/>
    </row>
    <row r="7" ht="27" customHeight="1" spans="1:11">
      <c r="A7" s="128" t="s">
        <v>60</v>
      </c>
      <c r="B7" s="169" t="s">
        <v>18</v>
      </c>
      <c r="C7" s="235">
        <v>153338</v>
      </c>
      <c r="D7" s="88">
        <v>5.1</v>
      </c>
      <c r="H7" s="51"/>
      <c r="I7" s="239"/>
      <c r="J7" s="51"/>
      <c r="K7" s="51"/>
    </row>
    <row r="8" ht="27" customHeight="1" spans="1:11">
      <c r="A8" s="128" t="s">
        <v>61</v>
      </c>
      <c r="B8" s="169" t="s">
        <v>18</v>
      </c>
      <c r="C8" s="235">
        <v>53612</v>
      </c>
      <c r="D8" s="234">
        <v>3.6</v>
      </c>
      <c r="H8" s="51"/>
      <c r="I8" s="239"/>
      <c r="J8" s="51"/>
      <c r="K8" s="51"/>
    </row>
    <row r="9" ht="27" customHeight="1" spans="1:11">
      <c r="A9" s="128" t="s">
        <v>62</v>
      </c>
      <c r="B9" s="169" t="s">
        <v>18</v>
      </c>
      <c r="C9" s="235">
        <v>17253</v>
      </c>
      <c r="D9" s="234">
        <v>4.3</v>
      </c>
      <c r="H9" s="51"/>
      <c r="I9" s="239"/>
      <c r="J9" s="51"/>
      <c r="K9" s="51"/>
    </row>
    <row r="10" ht="27" customHeight="1" spans="1:11">
      <c r="A10" s="125" t="s">
        <v>63</v>
      </c>
      <c r="B10" s="169" t="s">
        <v>18</v>
      </c>
      <c r="C10" s="235">
        <v>245563</v>
      </c>
      <c r="D10" s="234">
        <v>6</v>
      </c>
      <c r="H10" s="51"/>
      <c r="I10" s="239"/>
      <c r="J10" s="51"/>
      <c r="K10" s="51"/>
    </row>
    <row r="11" ht="27" customHeight="1" spans="1:11">
      <c r="A11" s="128" t="s">
        <v>58</v>
      </c>
      <c r="B11" s="169" t="s">
        <v>18</v>
      </c>
      <c r="C11" s="235">
        <v>116062</v>
      </c>
      <c r="D11" s="234">
        <v>9.6</v>
      </c>
      <c r="H11" s="51"/>
      <c r="I11" s="239"/>
      <c r="J11" s="51"/>
      <c r="K11" s="51"/>
    </row>
    <row r="12" ht="27" customHeight="1" spans="1:11">
      <c r="A12" s="128" t="s">
        <v>59</v>
      </c>
      <c r="B12" s="169" t="s">
        <v>18</v>
      </c>
      <c r="C12" s="235">
        <v>13220</v>
      </c>
      <c r="D12" s="88">
        <f>91.3-100</f>
        <v>-8.7</v>
      </c>
      <c r="H12" s="51"/>
      <c r="I12" s="239"/>
      <c r="J12" s="51"/>
      <c r="K12" s="51"/>
    </row>
    <row r="13" ht="27" customHeight="1" spans="1:11">
      <c r="A13" s="128" t="s">
        <v>60</v>
      </c>
      <c r="B13" s="169" t="s">
        <v>18</v>
      </c>
      <c r="C13" s="235">
        <v>74292</v>
      </c>
      <c r="D13" s="88">
        <v>5.1</v>
      </c>
      <c r="H13" s="51"/>
      <c r="I13" s="239"/>
      <c r="J13" s="51"/>
      <c r="K13" s="51"/>
    </row>
    <row r="14" ht="27" customHeight="1" spans="1:11">
      <c r="A14" s="128" t="s">
        <v>61</v>
      </c>
      <c r="B14" s="169" t="s">
        <v>18</v>
      </c>
      <c r="C14" s="235">
        <v>34851</v>
      </c>
      <c r="D14" s="234">
        <v>3.5</v>
      </c>
      <c r="H14" s="51"/>
      <c r="I14" s="239"/>
      <c r="J14" s="51"/>
      <c r="K14" s="51"/>
    </row>
    <row r="15" ht="27" customHeight="1" spans="1:11">
      <c r="A15" s="186" t="s">
        <v>62</v>
      </c>
      <c r="B15" s="187" t="s">
        <v>18</v>
      </c>
      <c r="C15" s="236">
        <v>7138</v>
      </c>
      <c r="D15" s="237">
        <v>4.3</v>
      </c>
      <c r="H15" s="51"/>
      <c r="I15" s="239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workbookViewId="0">
      <selection activeCell="I9" sqref="I9"/>
    </sheetView>
  </sheetViews>
  <sheetFormatPr defaultColWidth="9" defaultRowHeight="13.5" outlineLevelCol="4"/>
  <cols>
    <col min="1" max="1" width="27.375" customWidth="1"/>
    <col min="2" max="2" width="9.75" customWidth="1"/>
    <col min="3" max="3" width="10.5" customWidth="1"/>
    <col min="4" max="4" width="11" customWidth="1"/>
    <col min="8" max="9" width="10.375"/>
  </cols>
  <sheetData>
    <row r="1" ht="31.5" customHeight="1" spans="1:4">
      <c r="A1" s="134" t="s">
        <v>64</v>
      </c>
      <c r="B1" s="134"/>
      <c r="C1" s="134"/>
      <c r="D1" s="134"/>
    </row>
    <row r="2" ht="19.5" spans="1:4">
      <c r="A2" s="228"/>
      <c r="B2" s="228"/>
      <c r="D2" s="228" t="s">
        <v>38</v>
      </c>
    </row>
    <row r="3" ht="26.25" customHeight="1" spans="1:4">
      <c r="A3" s="68" t="s">
        <v>39</v>
      </c>
      <c r="B3" s="69" t="s">
        <v>65</v>
      </c>
      <c r="C3" s="69" t="s">
        <v>66</v>
      </c>
      <c r="D3" s="70" t="s">
        <v>67</v>
      </c>
    </row>
    <row r="4" ht="29.25" customHeight="1" spans="1:4">
      <c r="A4" s="164" t="s">
        <v>68</v>
      </c>
      <c r="B4" s="229">
        <v>143212.8</v>
      </c>
      <c r="C4" s="229">
        <v>503752.38</v>
      </c>
      <c r="D4" s="106">
        <v>29.8000032905965</v>
      </c>
    </row>
    <row r="5" ht="30.75" customHeight="1" spans="1:4">
      <c r="A5" s="168" t="s">
        <v>69</v>
      </c>
      <c r="B5" s="206">
        <v>102263.84</v>
      </c>
      <c r="C5" s="206">
        <v>359100.45</v>
      </c>
      <c r="D5" s="174">
        <v>40.7620874518308</v>
      </c>
    </row>
    <row r="6" ht="27" customHeight="1" spans="1:4">
      <c r="A6" s="168" t="s">
        <v>70</v>
      </c>
      <c r="B6" s="206">
        <v>40948.96</v>
      </c>
      <c r="C6" s="206">
        <v>144651.93</v>
      </c>
      <c r="D6" s="174">
        <v>8.77126039592801</v>
      </c>
    </row>
    <row r="7" ht="27.75" customHeight="1" spans="1:4">
      <c r="A7" s="168" t="s">
        <v>71</v>
      </c>
      <c r="B7" s="206">
        <v>9159.41</v>
      </c>
      <c r="C7" s="206">
        <v>38944.58</v>
      </c>
      <c r="D7" s="174">
        <v>10.7195335029722</v>
      </c>
    </row>
    <row r="8" ht="27" customHeight="1" spans="1:4">
      <c r="A8" s="168" t="s">
        <v>72</v>
      </c>
      <c r="B8" s="206">
        <v>0</v>
      </c>
      <c r="C8" s="206">
        <v>0</v>
      </c>
      <c r="D8" s="174" t="s">
        <v>73</v>
      </c>
    </row>
    <row r="9" ht="27.75" customHeight="1" spans="1:4">
      <c r="A9" s="168" t="s">
        <v>74</v>
      </c>
      <c r="B9" s="206">
        <v>129780.22</v>
      </c>
      <c r="C9" s="206">
        <v>448370.98</v>
      </c>
      <c r="D9" s="174">
        <v>32.8115257415776</v>
      </c>
    </row>
    <row r="10" ht="28.5" customHeight="1" spans="1:4">
      <c r="A10" s="168" t="s">
        <v>75</v>
      </c>
      <c r="B10" s="206">
        <v>1405</v>
      </c>
      <c r="C10" s="206">
        <v>6108.9</v>
      </c>
      <c r="D10" s="174">
        <v>-3.49279857886688</v>
      </c>
    </row>
    <row r="11" ht="27" customHeight="1" spans="1:4">
      <c r="A11" s="168" t="s">
        <v>76</v>
      </c>
      <c r="B11" s="206">
        <v>2868.18</v>
      </c>
      <c r="C11" s="206">
        <v>10327.92</v>
      </c>
      <c r="D11" s="174">
        <v>14.813600718308</v>
      </c>
    </row>
    <row r="12" ht="29.25" customHeight="1" spans="1:4">
      <c r="A12" s="216" t="s">
        <v>77</v>
      </c>
      <c r="B12" s="209">
        <v>20591.75</v>
      </c>
      <c r="C12" s="209">
        <v>70619.79</v>
      </c>
      <c r="D12" s="230">
        <v>1.6049055954993</v>
      </c>
    </row>
    <row r="13" ht="14.25" spans="4:5">
      <c r="D13" s="231"/>
      <c r="E13" s="51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2"/>
  <sheetViews>
    <sheetView workbookViewId="0">
      <selection activeCell="F2" sqref="F2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88" customWidth="1"/>
    <col min="6" max="6" width="11.5"/>
  </cols>
  <sheetData>
    <row r="1" ht="30.75" customHeight="1" spans="1:4">
      <c r="A1" s="1" t="s">
        <v>78</v>
      </c>
      <c r="B1" s="1"/>
      <c r="C1" s="1"/>
      <c r="D1" s="219"/>
    </row>
    <row r="2" ht="18.75" customHeight="1" spans="1:4">
      <c r="A2" s="211"/>
      <c r="B2" s="211"/>
      <c r="C2" s="205"/>
      <c r="D2" s="220" t="s">
        <v>38</v>
      </c>
    </row>
    <row r="3" ht="30.75" customHeight="1" spans="1:4">
      <c r="A3" s="68" t="s">
        <v>39</v>
      </c>
      <c r="B3" s="69" t="s">
        <v>65</v>
      </c>
      <c r="C3" s="69" t="s">
        <v>66</v>
      </c>
      <c r="D3" s="221" t="s">
        <v>79</v>
      </c>
    </row>
    <row r="4" ht="27" customHeight="1" spans="1:4">
      <c r="A4" s="164" t="s">
        <v>80</v>
      </c>
      <c r="B4" s="206">
        <v>26197.3883412562</v>
      </c>
      <c r="C4" s="222">
        <v>93056.2852906342</v>
      </c>
      <c r="D4" s="223">
        <v>17.9000000261873</v>
      </c>
    </row>
    <row r="5" ht="26.25" customHeight="1" spans="1:4">
      <c r="A5" s="168" t="s">
        <v>69</v>
      </c>
      <c r="B5" s="206">
        <v>17335.3301299501</v>
      </c>
      <c r="C5" s="222">
        <v>61445.7935513811</v>
      </c>
      <c r="D5" s="223">
        <v>25.1346306714406</v>
      </c>
    </row>
    <row r="6" ht="24.75" customHeight="1" spans="1:4">
      <c r="A6" s="168" t="s">
        <v>81</v>
      </c>
      <c r="B6" s="206">
        <v>8862.05821130604</v>
      </c>
      <c r="C6" s="222">
        <v>31610.4917392532</v>
      </c>
      <c r="D6" s="223">
        <v>5.98869619229465</v>
      </c>
    </row>
    <row r="7" ht="30" customHeight="1" spans="1:4">
      <c r="A7" s="168" t="s">
        <v>71</v>
      </c>
      <c r="B7" s="206">
        <v>1518.4202659614</v>
      </c>
      <c r="C7" s="222">
        <v>6394.0700407234</v>
      </c>
      <c r="D7" s="223">
        <v>5.13275878975486</v>
      </c>
    </row>
    <row r="8" ht="27.75" customHeight="1" spans="1:4">
      <c r="A8" s="168" t="s">
        <v>82</v>
      </c>
      <c r="B8" s="206">
        <v>0</v>
      </c>
      <c r="C8" s="222">
        <v>0</v>
      </c>
      <c r="D8" s="224" t="s">
        <v>73</v>
      </c>
    </row>
    <row r="9" ht="22.5" customHeight="1" spans="1:4">
      <c r="A9" s="168" t="s">
        <v>83</v>
      </c>
      <c r="B9" s="206">
        <v>23744.4629314129</v>
      </c>
      <c r="C9" s="222">
        <v>82985.8005698466</v>
      </c>
      <c r="D9" s="223">
        <v>19.9568301245593</v>
      </c>
    </row>
    <row r="10" ht="22.5" customHeight="1" spans="1:4">
      <c r="A10" s="168" t="s">
        <v>84</v>
      </c>
      <c r="B10" s="206">
        <v>400.24122394356</v>
      </c>
      <c r="C10" s="222">
        <v>1758.4055570314</v>
      </c>
      <c r="D10" s="223">
        <v>-8.87596531313555</v>
      </c>
    </row>
    <row r="11" ht="24" customHeight="1" spans="1:4">
      <c r="A11" s="168" t="s">
        <v>85</v>
      </c>
      <c r="B11" s="206">
        <v>534.26391993828</v>
      </c>
      <c r="C11" s="222">
        <v>1918.0091230329</v>
      </c>
      <c r="D11" s="223">
        <v>10.4308685347881</v>
      </c>
    </row>
    <row r="12" ht="29.25" customHeight="1" spans="1:4">
      <c r="A12" s="225" t="s">
        <v>77</v>
      </c>
      <c r="B12" s="209">
        <v>3977.2311404976</v>
      </c>
      <c r="C12" s="226">
        <v>13161.6340071961</v>
      </c>
      <c r="D12" s="227">
        <v>-3.43593126470482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F20" sqref="F20"/>
    </sheetView>
  </sheetViews>
  <sheetFormatPr defaultColWidth="9" defaultRowHeight="13.5" outlineLevelCol="3"/>
  <cols>
    <col min="1" max="1" width="27" customWidth="1"/>
    <col min="2" max="2" width="10.5" customWidth="1"/>
    <col min="3" max="3" width="10.375" customWidth="1"/>
    <col min="4" max="4" width="10.875" customWidth="1"/>
    <col min="5" max="6" width="10.375"/>
    <col min="8" max="8" width="9.375"/>
    <col min="9" max="10" width="10.375"/>
  </cols>
  <sheetData>
    <row r="1" ht="32.25" customHeight="1" spans="1:4">
      <c r="A1" s="134" t="s">
        <v>86</v>
      </c>
      <c r="B1" s="134"/>
      <c r="C1" s="134"/>
      <c r="D1" s="134"/>
    </row>
    <row r="2" ht="19.5" spans="1:4">
      <c r="A2" s="211"/>
      <c r="B2" s="211"/>
      <c r="D2" s="3" t="s">
        <v>38</v>
      </c>
    </row>
    <row r="3" ht="23.25" customHeight="1" spans="1:4">
      <c r="A3" s="212" t="s">
        <v>39</v>
      </c>
      <c r="B3" s="213" t="s">
        <v>65</v>
      </c>
      <c r="C3" s="213" t="s">
        <v>66</v>
      </c>
      <c r="D3" s="214" t="s">
        <v>67</v>
      </c>
    </row>
    <row r="4" ht="23.25" customHeight="1" spans="1:4">
      <c r="A4" s="164" t="s">
        <v>87</v>
      </c>
      <c r="B4" s="111">
        <v>143212.8</v>
      </c>
      <c r="C4" s="111">
        <v>503752.38</v>
      </c>
      <c r="D4" s="174">
        <v>29.8000032905965</v>
      </c>
    </row>
    <row r="5" ht="18.75" spans="1:4">
      <c r="A5" s="168" t="s">
        <v>88</v>
      </c>
      <c r="B5" s="215">
        <v>3020.5</v>
      </c>
      <c r="C5" s="215">
        <v>10438.9</v>
      </c>
      <c r="D5" s="174">
        <v>19.2717259660428</v>
      </c>
    </row>
    <row r="6" ht="18.75" spans="1:4">
      <c r="A6" s="168" t="s">
        <v>89</v>
      </c>
      <c r="B6" s="215">
        <v>55499.2</v>
      </c>
      <c r="C6" s="215">
        <v>198407.9</v>
      </c>
      <c r="D6" s="174">
        <v>68.2142781444601</v>
      </c>
    </row>
    <row r="7" ht="18.75" spans="1:4">
      <c r="A7" s="168" t="s">
        <v>90</v>
      </c>
      <c r="B7" s="215">
        <v>0</v>
      </c>
      <c r="C7" s="215">
        <v>0</v>
      </c>
      <c r="D7" s="174" t="s">
        <v>73</v>
      </c>
    </row>
    <row r="8" ht="18.75" spans="1:4">
      <c r="A8" s="168" t="s">
        <v>91</v>
      </c>
      <c r="B8" s="215">
        <v>4763.8</v>
      </c>
      <c r="C8" s="215">
        <v>16984.8</v>
      </c>
      <c r="D8" s="174">
        <v>-1.50313152400835</v>
      </c>
    </row>
    <row r="9" customFormat="1" ht="18.75" spans="1:4">
      <c r="A9" s="168" t="s">
        <v>92</v>
      </c>
      <c r="B9" s="215">
        <v>22708.4</v>
      </c>
      <c r="C9" s="215">
        <v>81422.8</v>
      </c>
      <c r="D9" s="174">
        <v>8.50383921408715</v>
      </c>
    </row>
    <row r="10" ht="18.75" spans="1:4">
      <c r="A10" s="168" t="s">
        <v>93</v>
      </c>
      <c r="B10" s="215">
        <v>15349.5</v>
      </c>
      <c r="C10" s="215">
        <v>44177.5</v>
      </c>
      <c r="D10" s="174">
        <v>81.7323553730907</v>
      </c>
    </row>
    <row r="11" ht="18.75" spans="1:4">
      <c r="A11" s="168" t="s">
        <v>94</v>
      </c>
      <c r="B11" s="215">
        <v>3502</v>
      </c>
      <c r="C11" s="215">
        <v>13130.5</v>
      </c>
      <c r="D11" s="174">
        <v>2.50595261329482</v>
      </c>
    </row>
    <row r="12" ht="18.75" spans="1:4">
      <c r="A12" s="168" t="s">
        <v>95</v>
      </c>
      <c r="B12" s="215">
        <v>20709.1</v>
      </c>
      <c r="C12" s="215">
        <v>71748.9</v>
      </c>
      <c r="D12" s="174">
        <v>1.0257616121565</v>
      </c>
    </row>
    <row r="13" ht="18.75" spans="1:4">
      <c r="A13" s="168" t="s">
        <v>96</v>
      </c>
      <c r="B13" s="215">
        <v>4712.8</v>
      </c>
      <c r="C13" s="215">
        <v>17044.5</v>
      </c>
      <c r="D13" s="174">
        <v>-9.8465574602906</v>
      </c>
    </row>
    <row r="14" ht="18.75" spans="1:4">
      <c r="A14" s="168" t="s">
        <v>97</v>
      </c>
      <c r="B14" s="215">
        <v>868.8</v>
      </c>
      <c r="C14" s="215">
        <v>3407.2</v>
      </c>
      <c r="D14" s="174">
        <v>30.2844906699297</v>
      </c>
    </row>
    <row r="15" ht="23.25" customHeight="1" spans="1:4">
      <c r="A15" s="168" t="s">
        <v>98</v>
      </c>
      <c r="B15" s="215">
        <v>1040.4</v>
      </c>
      <c r="C15" s="215">
        <v>3962.8</v>
      </c>
      <c r="D15" s="174">
        <v>67.100990934008</v>
      </c>
    </row>
    <row r="16" ht="21.75" customHeight="1" spans="1:4">
      <c r="A16" s="216" t="s">
        <v>99</v>
      </c>
      <c r="B16" s="217">
        <v>429.1</v>
      </c>
      <c r="C16" s="217">
        <v>1770.8</v>
      </c>
      <c r="D16" s="218">
        <v>-8.74516877093534</v>
      </c>
    </row>
    <row r="17" spans="1:4">
      <c r="A17" s="205"/>
      <c r="B17" s="205"/>
      <c r="C17" s="205"/>
      <c r="D17" s="20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workbookViewId="0">
      <selection activeCell="I14" sqref="I14"/>
    </sheetView>
  </sheetViews>
  <sheetFormatPr defaultColWidth="9" defaultRowHeight="13.5" outlineLevelCol="4"/>
  <cols>
    <col min="1" max="1" width="16.125" customWidth="1"/>
    <col min="2" max="2" width="9" customWidth="1"/>
    <col min="3" max="3" width="8.875" customWidth="1"/>
    <col min="4" max="4" width="9.75" customWidth="1"/>
    <col min="5" max="5" width="10" customWidth="1"/>
    <col min="6" max="6" width="9" customWidth="1"/>
    <col min="7" max="7" width="12.625"/>
    <col min="8" max="8" width="9.375"/>
    <col min="9" max="9" width="13.75"/>
    <col min="10" max="11" width="9.375"/>
  </cols>
  <sheetData>
    <row r="1" spans="1:5">
      <c r="A1" s="1" t="s">
        <v>100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1" t="s">
        <v>39</v>
      </c>
      <c r="B3" s="192" t="s">
        <v>101</v>
      </c>
      <c r="C3" s="161" t="s">
        <v>65</v>
      </c>
      <c r="D3" s="161" t="s">
        <v>66</v>
      </c>
      <c r="E3" s="193" t="s">
        <v>79</v>
      </c>
    </row>
    <row r="4" ht="23.25" customHeight="1" spans="1:5">
      <c r="A4" s="128" t="s">
        <v>102</v>
      </c>
      <c r="B4" s="194" t="s">
        <v>103</v>
      </c>
      <c r="C4" s="195">
        <v>13.21851</v>
      </c>
      <c r="D4" s="195">
        <v>40.38288</v>
      </c>
      <c r="E4" s="196">
        <v>58.6327207923697</v>
      </c>
    </row>
    <row r="5" ht="24" customHeight="1" spans="1:5">
      <c r="A5" s="128" t="s">
        <v>104</v>
      </c>
      <c r="B5" s="194" t="s">
        <v>103</v>
      </c>
      <c r="C5" s="197">
        <v>0</v>
      </c>
      <c r="D5" s="197">
        <v>0</v>
      </c>
      <c r="E5" s="112" t="s">
        <v>73</v>
      </c>
    </row>
    <row r="6" ht="21.75" customHeight="1" spans="1:5">
      <c r="A6" s="128" t="s">
        <v>105</v>
      </c>
      <c r="B6" s="194" t="s">
        <v>106</v>
      </c>
      <c r="C6" s="198">
        <v>2.99288</v>
      </c>
      <c r="D6" s="198">
        <v>10.62485</v>
      </c>
      <c r="E6" s="199">
        <v>13.0035627546487</v>
      </c>
    </row>
    <row r="7" ht="25.5" customHeight="1" spans="1:5">
      <c r="A7" s="128" t="s">
        <v>107</v>
      </c>
      <c r="B7" s="194" t="s">
        <v>108</v>
      </c>
      <c r="C7" s="198">
        <v>4.8017</v>
      </c>
      <c r="D7" s="198">
        <v>16.2477</v>
      </c>
      <c r="E7" s="200">
        <v>29.4135171182517</v>
      </c>
    </row>
    <row r="8" ht="24" customHeight="1" spans="1:5">
      <c r="A8" s="128" t="s">
        <v>109</v>
      </c>
      <c r="B8" s="194" t="s">
        <v>103</v>
      </c>
      <c r="C8" s="198">
        <v>0.26988</v>
      </c>
      <c r="D8" s="198">
        <v>0.92323</v>
      </c>
      <c r="E8" s="199">
        <v>-19.427391242972</v>
      </c>
    </row>
    <row r="9" ht="23.25" customHeight="1" spans="1:5">
      <c r="A9" s="128" t="s">
        <v>110</v>
      </c>
      <c r="B9" s="194" t="s">
        <v>111</v>
      </c>
      <c r="C9" s="201">
        <v>180.4075</v>
      </c>
      <c r="D9" s="202">
        <v>656.8113</v>
      </c>
      <c r="E9" s="203">
        <v>9.81457541462115</v>
      </c>
    </row>
    <row r="10" ht="22.5" customHeight="1" spans="1:5">
      <c r="A10" s="128" t="s">
        <v>112</v>
      </c>
      <c r="B10" s="194" t="s">
        <v>103</v>
      </c>
      <c r="C10" s="198">
        <v>39.021</v>
      </c>
      <c r="D10" s="198">
        <v>123.4973</v>
      </c>
      <c r="E10" s="199">
        <v>5.45156607396132</v>
      </c>
    </row>
    <row r="11" s="190" customFormat="1" ht="23.25" customHeight="1" spans="1:5">
      <c r="A11" s="204" t="s">
        <v>113</v>
      </c>
      <c r="B11" s="205" t="s">
        <v>36</v>
      </c>
      <c r="C11" s="206">
        <v>19455</v>
      </c>
      <c r="D11" s="206">
        <v>73007</v>
      </c>
      <c r="E11" s="199">
        <v>16.3921881227581</v>
      </c>
    </row>
    <row r="12" s="190" customFormat="1" ht="22.5" customHeight="1" spans="1:5">
      <c r="A12" s="207" t="s">
        <v>35</v>
      </c>
      <c r="B12" s="208" t="s">
        <v>36</v>
      </c>
      <c r="C12" s="209">
        <v>10607</v>
      </c>
      <c r="D12" s="209">
        <v>37458</v>
      </c>
      <c r="E12" s="210">
        <v>20.2619834976081</v>
      </c>
    </row>
    <row r="13" spans="3:5">
      <c r="C13" s="190"/>
      <c r="D13" s="190"/>
      <c r="E13" s="190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吴卓明</cp:lastModifiedBy>
  <cp:revision>1</cp:revision>
  <dcterms:created xsi:type="dcterms:W3CDTF">2016-11-16T08:08:00Z</dcterms:created>
  <cp:lastPrinted>2020-11-14T03:09:00Z</cp:lastPrinted>
  <dcterms:modified xsi:type="dcterms:W3CDTF">2021-05-24T08:22:13Z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BEDC078F7F3E4B54AA288B6D25CEDB9A</vt:lpwstr>
  </property>
</Properties>
</file>